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GRAMMAS_EKII\9_Publicitāte\"/>
    </mc:Choice>
  </mc:AlternateContent>
  <xr:revisionPtr revIDLastSave="0" documentId="13_ncr:1_{FEADABCC-E26D-4AF7-B193-AC090BBB08D2}" xr6:coauthVersionLast="47" xr6:coauthVersionMax="47" xr10:uidLastSave="{00000000-0000-0000-0000-000000000000}"/>
  <bookViews>
    <workbookView xWindow="-28920" yWindow="-120" windowWidth="29040" windowHeight="15720" tabRatio="611" activeTab="2" xr2:uid="{00000000-000D-0000-FFFF-FFFF00000000}"/>
  </bookViews>
  <sheets>
    <sheet name="PĀRBAUDE" sheetId="11" r:id="rId1"/>
    <sheet name="6.1. tabula" sheetId="3" r:id="rId2"/>
    <sheet name="6.2. tabula" sheetId="1" r:id="rId3"/>
  </sheets>
  <definedNames>
    <definedName name="OLE_LINK13" localSheetId="1">'6.1. tabula'!#REF!</definedName>
    <definedName name="_xlnm.Print_Area" localSheetId="1">'6.1. tabula'!$A$1:$H$6</definedName>
    <definedName name="_xlnm.Print_Area" localSheetId="2">'6.2. tabula'!$A$1:$J$47</definedName>
    <definedName name="_xlnm.Print_Titles" localSheetId="2">'6.2. tabula'!$2:$4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D7" i="1"/>
  <c r="C7" i="1"/>
  <c r="J46" i="1"/>
  <c r="J45" i="1"/>
  <c r="J43" i="1"/>
  <c r="J42" i="1"/>
  <c r="J41" i="1"/>
  <c r="J40" i="1"/>
  <c r="J39" i="1"/>
  <c r="J37" i="1"/>
  <c r="J36" i="1"/>
  <c r="J35" i="1"/>
  <c r="J34" i="1"/>
  <c r="J33" i="1"/>
  <c r="J31" i="1"/>
  <c r="J30" i="1"/>
  <c r="J29" i="1"/>
  <c r="J28" i="1"/>
  <c r="J27" i="1"/>
  <c r="J25" i="1"/>
  <c r="J24" i="1"/>
  <c r="J23" i="1"/>
  <c r="J22" i="1"/>
  <c r="J21" i="1"/>
  <c r="J19" i="1"/>
  <c r="J18" i="1"/>
  <c r="J17" i="1"/>
  <c r="J16" i="1"/>
  <c r="J15" i="1"/>
  <c r="J13" i="1"/>
  <c r="J12" i="1"/>
  <c r="J11" i="1"/>
  <c r="J10" i="1"/>
  <c r="J7" i="1"/>
  <c r="J6" i="1"/>
  <c r="J9" i="1"/>
  <c r="F11" i="1"/>
  <c r="G11" i="1" s="1"/>
  <c r="K11" i="1" s="1"/>
  <c r="F10" i="1"/>
  <c r="G10" i="1" s="1"/>
  <c r="K10" i="1" s="1"/>
  <c r="F9" i="1"/>
  <c r="G9" i="1" s="1"/>
  <c r="K9" i="1" s="1"/>
  <c r="J5" i="3"/>
  <c r="E3" i="11"/>
  <c r="E6" i="11"/>
  <c r="E2" i="11"/>
  <c r="E43" i="1"/>
  <c r="F43" i="1" s="1"/>
  <c r="G43" i="1" s="1"/>
  <c r="E42" i="1"/>
  <c r="F42" i="1" s="1"/>
  <c r="G42" i="1" s="1"/>
  <c r="E41" i="1"/>
  <c r="F41" i="1" s="1"/>
  <c r="G41" i="1" s="1"/>
  <c r="E40" i="1"/>
  <c r="F40" i="1" s="1"/>
  <c r="G40" i="1" s="1"/>
  <c r="E39" i="1"/>
  <c r="F39" i="1" s="1"/>
  <c r="G39" i="1" s="1"/>
  <c r="E46" i="1"/>
  <c r="F46" i="1" s="1"/>
  <c r="G46" i="1" s="1"/>
  <c r="K46" i="1" s="1"/>
  <c r="E45" i="1"/>
  <c r="F45" i="1" s="1"/>
  <c r="G45" i="1" s="1"/>
  <c r="K45" i="1" s="1"/>
  <c r="E37" i="1"/>
  <c r="F37" i="1" s="1"/>
  <c r="G37" i="1" s="1"/>
  <c r="K37" i="1" s="1"/>
  <c r="E36" i="1"/>
  <c r="F36" i="1" s="1"/>
  <c r="G36" i="1" s="1"/>
  <c r="K36" i="1" s="1"/>
  <c r="E35" i="1"/>
  <c r="F35" i="1" s="1"/>
  <c r="G35" i="1" s="1"/>
  <c r="K35" i="1" s="1"/>
  <c r="E34" i="1"/>
  <c r="F34" i="1" s="1"/>
  <c r="G34" i="1" s="1"/>
  <c r="K34" i="1" s="1"/>
  <c r="E33" i="1"/>
  <c r="F33" i="1" s="1"/>
  <c r="G33" i="1" s="1"/>
  <c r="K33" i="1" s="1"/>
  <c r="E31" i="1"/>
  <c r="F31" i="1" s="1"/>
  <c r="G31" i="1" s="1"/>
  <c r="E30" i="1"/>
  <c r="F30" i="1" s="1"/>
  <c r="G30" i="1" s="1"/>
  <c r="E29" i="1"/>
  <c r="F29" i="1" s="1"/>
  <c r="G29" i="1" s="1"/>
  <c r="E28" i="1"/>
  <c r="F28" i="1" s="1"/>
  <c r="G28" i="1" s="1"/>
  <c r="E27" i="1"/>
  <c r="F27" i="1" s="1"/>
  <c r="G27" i="1" s="1"/>
  <c r="E25" i="1"/>
  <c r="F25" i="1" s="1"/>
  <c r="G25" i="1" s="1"/>
  <c r="E24" i="1"/>
  <c r="F24" i="1" s="1"/>
  <c r="G24" i="1" s="1"/>
  <c r="E23" i="1"/>
  <c r="F23" i="1" s="1"/>
  <c r="G23" i="1" s="1"/>
  <c r="E22" i="1"/>
  <c r="F22" i="1" s="1"/>
  <c r="G22" i="1" s="1"/>
  <c r="E21" i="1"/>
  <c r="F21" i="1" s="1"/>
  <c r="G21" i="1" s="1"/>
  <c r="E19" i="1"/>
  <c r="F19" i="1" s="1"/>
  <c r="G19" i="1" s="1"/>
  <c r="K19" i="1" s="1"/>
  <c r="E18" i="1"/>
  <c r="F18" i="1" s="1"/>
  <c r="G18" i="1" s="1"/>
  <c r="K18" i="1" s="1"/>
  <c r="E17" i="1"/>
  <c r="F17" i="1" s="1"/>
  <c r="G17" i="1" s="1"/>
  <c r="K17" i="1" s="1"/>
  <c r="E16" i="1"/>
  <c r="F16" i="1" s="1"/>
  <c r="G16" i="1" s="1"/>
  <c r="K16" i="1" s="1"/>
  <c r="E15" i="1"/>
  <c r="F15" i="1" s="1"/>
  <c r="G15" i="1" s="1"/>
  <c r="K15" i="1" s="1"/>
  <c r="E13" i="1"/>
  <c r="F13" i="1" s="1"/>
  <c r="G13" i="1" s="1"/>
  <c r="K13" i="1" s="1"/>
  <c r="E12" i="1"/>
  <c r="F12" i="1" s="1"/>
  <c r="G12" i="1" s="1"/>
  <c r="K12" i="1" s="1"/>
  <c r="E11" i="1"/>
  <c r="E10" i="1"/>
  <c r="E9" i="1"/>
  <c r="E6" i="1"/>
  <c r="F6" i="1" s="1"/>
  <c r="G6" i="1" s="1"/>
  <c r="K6" i="1" s="1"/>
  <c r="E7" i="1" l="1"/>
  <c r="F7" i="1" s="1"/>
  <c r="C47" i="1"/>
  <c r="G7" i="1" l="1"/>
  <c r="K7" i="1" s="1"/>
  <c r="K47" i="1" s="1"/>
  <c r="F38" i="1"/>
  <c r="F20" i="1"/>
  <c r="F14" i="1"/>
  <c r="F44" i="1"/>
  <c r="F32" i="1"/>
  <c r="F26" i="1"/>
  <c r="G38" i="1" l="1"/>
  <c r="G44" i="1"/>
  <c r="G14" i="1"/>
  <c r="G32" i="1"/>
  <c r="G26" i="1"/>
  <c r="G20" i="1"/>
  <c r="J20" i="1" l="1"/>
  <c r="J14" i="1"/>
  <c r="J32" i="1"/>
  <c r="J26" i="1"/>
  <c r="J38" i="1"/>
  <c r="I32" i="1"/>
  <c r="I14" i="1"/>
  <c r="I20" i="1"/>
  <c r="I26" i="1"/>
  <c r="I38" i="1"/>
  <c r="E38" i="1"/>
  <c r="E14" i="1"/>
  <c r="D47" i="1" l="1"/>
  <c r="E32" i="1"/>
  <c r="E26" i="1"/>
  <c r="J44" i="1" l="1"/>
  <c r="I44" i="1"/>
  <c r="I5" i="1"/>
  <c r="F5" i="1"/>
  <c r="E5" i="1"/>
  <c r="E8" i="1"/>
  <c r="E44" i="1"/>
  <c r="E20" i="1"/>
  <c r="E47" i="1" l="1"/>
  <c r="B6" i="3" s="1"/>
  <c r="J5" i="1"/>
  <c r="G5" i="1"/>
  <c r="B4" i="3" l="1"/>
  <c r="I8" i="1"/>
  <c r="I47" i="1" s="1"/>
  <c r="B5" i="3" l="1"/>
  <c r="J8" i="1" l="1"/>
  <c r="J47" i="1" s="1"/>
  <c r="F8" i="1"/>
  <c r="F47" i="1" s="1"/>
  <c r="G8" i="1" l="1"/>
  <c r="G47" i="1" l="1"/>
  <c r="H47" i="1" l="1"/>
  <c r="H22" i="1"/>
  <c r="H28" i="1"/>
  <c r="H21" i="1"/>
  <c r="H46" i="1"/>
  <c r="H20" i="1"/>
  <c r="H6" i="1"/>
  <c r="H38" i="1"/>
  <c r="E11" i="11" s="1"/>
  <c r="H44" i="1"/>
  <c r="E12" i="11" s="1"/>
  <c r="H18" i="1"/>
  <c r="H37" i="1"/>
  <c r="H36" i="1"/>
  <c r="H33" i="1"/>
  <c r="H31" i="1"/>
  <c r="H34" i="1"/>
  <c r="H11" i="1"/>
  <c r="H23" i="1"/>
  <c r="H27" i="1"/>
  <c r="H41" i="1"/>
  <c r="H8" i="1"/>
  <c r="H7" i="1"/>
  <c r="H40" i="1"/>
  <c r="H26" i="1"/>
  <c r="H39" i="1"/>
  <c r="H25" i="1"/>
  <c r="H19" i="1"/>
  <c r="H5" i="1"/>
  <c r="H24" i="1"/>
  <c r="H16" i="1"/>
  <c r="H17" i="1"/>
  <c r="H14" i="1"/>
  <c r="E10" i="11" s="1"/>
  <c r="H35" i="1"/>
  <c r="H12" i="1"/>
  <c r="H15" i="1"/>
  <c r="H13" i="1"/>
  <c r="H32" i="1"/>
  <c r="H43" i="1"/>
  <c r="H10" i="1"/>
  <c r="H29" i="1"/>
  <c r="H9" i="1"/>
  <c r="H30" i="1"/>
  <c r="H45" i="1"/>
  <c r="H42" i="1"/>
  <c r="D6" i="3"/>
  <c r="C6" i="3" l="1"/>
  <c r="D4" i="3"/>
  <c r="E6" i="3"/>
  <c r="C4" i="3" l="1"/>
  <c r="E4" i="3"/>
  <c r="G4" i="3" s="1"/>
  <c r="H4" i="3" s="1"/>
  <c r="E9" i="11"/>
  <c r="G6" i="3"/>
  <c r="H6" i="3" s="1"/>
  <c r="F6" i="3"/>
  <c r="D5" i="3"/>
  <c r="F4" i="3" l="1"/>
  <c r="C5" i="3"/>
  <c r="E5" i="3"/>
  <c r="G5" i="3" s="1"/>
  <c r="H5" i="3" s="1"/>
  <c r="F5" i="3" l="1"/>
</calcChain>
</file>

<file path=xl/sharedStrings.xml><?xml version="1.0" encoding="utf-8"?>
<sst xmlns="http://schemas.openxmlformats.org/spreadsheetml/2006/main" count="123" uniqueCount="60">
  <si>
    <t>Izmaksu pozīcijas nosaukums</t>
  </si>
  <si>
    <t>attiecināmās</t>
  </si>
  <si>
    <t>bez PVN</t>
  </si>
  <si>
    <t>Kopējās izmaksas</t>
  </si>
  <si>
    <t>Finanšu instrumenta finansējums</t>
  </si>
  <si>
    <t>Projekta iesniedzēja līdzfinansējums</t>
  </si>
  <si>
    <t>Plānotā atbalsta likme</t>
  </si>
  <si>
    <t>Projekta iesniedzējs</t>
  </si>
  <si>
    <t>PVN atgūstams (PVN maksātājs)</t>
  </si>
  <si>
    <t>KOPĀ</t>
  </si>
  <si>
    <t>1 = 2 + 3</t>
  </si>
  <si>
    <r>
      <t xml:space="preserve">Izmaksas, </t>
    </r>
    <r>
      <rPr>
        <i/>
        <sz val="10"/>
        <color theme="1"/>
        <rFont val="Times New Roman"/>
        <family val="1"/>
        <charset val="186"/>
      </rPr>
      <t>euro</t>
    </r>
  </si>
  <si>
    <t>NĒ</t>
  </si>
  <si>
    <t>..</t>
  </si>
  <si>
    <t>5 = 4 / 3 (%)</t>
  </si>
  <si>
    <t>7 = 6 / 3 (%)</t>
  </si>
  <si>
    <t>% no kopējām attiecināmajām izmaksām</t>
  </si>
  <si>
    <t>nosaukums..</t>
  </si>
  <si>
    <r>
      <t xml:space="preserve">6.1. Projekta finansēšanas plāns, </t>
    </r>
    <r>
      <rPr>
        <b/>
        <i/>
        <sz val="10"/>
        <color theme="1"/>
        <rFont val="Times New Roman"/>
        <family val="1"/>
        <charset val="186"/>
      </rPr>
      <t>euro</t>
    </r>
  </si>
  <si>
    <t>Gads</t>
  </si>
  <si>
    <t>Kopā</t>
  </si>
  <si>
    <t>Neattiecināmās izmaksas</t>
  </si>
  <si>
    <t>3 = 4 + 6</t>
  </si>
  <si>
    <t>Attiecināmās izmaksas</t>
  </si>
  <si>
    <t>6.2. Pasākumu izmaksu kopsavilkums</t>
  </si>
  <si>
    <t>Vienības nosaukums</t>
  </si>
  <si>
    <t>Vienību skaits</t>
  </si>
  <si>
    <r>
      <t xml:space="preserve">Vienības izmaksas, </t>
    </r>
    <r>
      <rPr>
        <i/>
        <sz val="10"/>
        <color theme="1"/>
        <rFont val="Times New Roman"/>
        <family val="1"/>
        <charset val="186"/>
      </rPr>
      <t>euro</t>
    </r>
    <r>
      <rPr>
        <sz val="10"/>
        <color theme="1"/>
        <rFont val="Times New Roman"/>
        <family val="1"/>
        <charset val="186"/>
      </rPr>
      <t xml:space="preserve"> (ar PVN)</t>
    </r>
  </si>
  <si>
    <r>
      <t xml:space="preserve">Kopējās izmaksas, </t>
    </r>
    <r>
      <rPr>
        <i/>
        <sz val="10"/>
        <color theme="1"/>
        <rFont val="Times New Roman"/>
        <family val="1"/>
        <charset val="186"/>
      </rPr>
      <t>euro</t>
    </r>
    <r>
      <rPr>
        <sz val="10"/>
        <color theme="1"/>
        <rFont val="Times New Roman"/>
        <family val="1"/>
        <charset val="186"/>
      </rPr>
      <t xml:space="preserve">  tai skaitā PVN</t>
    </r>
  </si>
  <si>
    <t>PVN (aizpilda, ja nav atgūstams)</t>
  </si>
  <si>
    <t>neattiecināmās</t>
  </si>
  <si>
    <t>PVN</t>
  </si>
  <si>
    <t>1. Atlīdzība</t>
  </si>
  <si>
    <t>1.1. algas (bruto)</t>
  </si>
  <si>
    <t>1.2. darba devēja VSAOI</t>
  </si>
  <si>
    <t>cilvēkmēneši</t>
  </si>
  <si>
    <t>2. Autoratlīdzības izmaksas</t>
  </si>
  <si>
    <t>3. Ārējo pakalpojumu izmaksas</t>
  </si>
  <si>
    <t xml:space="preserve">4. Telpu nomas izmaksas	</t>
  </si>
  <si>
    <t>līgums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</si>
  <si>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>/mēnesī</t>
    </r>
  </si>
  <si>
    <t>5. Uzskates līdzekļu izgatavošanas izmaksas</t>
  </si>
  <si>
    <t>6. Sagatavošanas, pārraidīšanas un publicēšanas izmaksas</t>
  </si>
  <si>
    <t>7. Materiālu un mazvērtīgā inventāra izmaksas</t>
  </si>
  <si>
    <t>8. Transporta izmaksas</t>
  </si>
  <si>
    <t>8.1. Dienas nauda</t>
  </si>
  <si>
    <t>8.2. Transporta izmaksas</t>
  </si>
  <si>
    <t>dienas</t>
  </si>
  <si>
    <t>km</t>
  </si>
  <si>
    <t>Projektā plānotā aktivitāte:</t>
  </si>
  <si>
    <t>Projekta iesniedzēja forma</t>
  </si>
  <si>
    <t>izvēle..</t>
  </si>
  <si>
    <t>Projekta atbilstības pārbaude:</t>
  </si>
  <si>
    <t>Pieprasītais finansējums</t>
  </si>
  <si>
    <t>Materiālu un mazvērtīgā inventāra izmaksas nepārsniedz 2%</t>
  </si>
  <si>
    <t>Ārējo pakalpojumu izmaksas nepārsniedz 20%</t>
  </si>
  <si>
    <t>Iekšzemes komandējumu vai darba braucienu izmaksas nepārsniedz 10%</t>
  </si>
  <si>
    <r>
      <t xml:space="preserve">PVN likme
(ja nav piemērojams konkrētai pozīcijai, tad </t>
    </r>
    <r>
      <rPr>
        <b/>
        <sz val="10"/>
        <color rgb="FFEE0000"/>
        <rFont val="Times New Roman"/>
        <family val="1"/>
        <charset val="186"/>
      </rPr>
      <t>dzēst</t>
    </r>
    <r>
      <rPr>
        <sz val="10"/>
        <color theme="3"/>
        <rFont val="Times New Roman"/>
        <family val="1"/>
        <charset val="186"/>
      </rPr>
      <t>)</t>
    </r>
  </si>
  <si>
    <r>
      <t>% sadalījums  pa gadiem
(</t>
    </r>
    <r>
      <rPr>
        <sz val="10"/>
        <color rgb="FFFF0000"/>
        <rFont val="Times New Roman"/>
        <family val="1"/>
        <charset val="186"/>
      </rPr>
      <t>precizēt nepieciešamības gadījumā %</t>
    </r>
    <r>
      <rPr>
        <sz val="10"/>
        <color theme="4" tint="-0.249977111117893"/>
        <rFont val="Times New Roman"/>
        <family val="1"/>
        <charset val="186"/>
      </rPr>
      <t>)</t>
    </r>
  </si>
  <si>
    <r>
      <t>Sadarbības partneru iesaiste
(</t>
    </r>
    <r>
      <rPr>
        <sz val="10"/>
        <color rgb="FFFF0000"/>
        <rFont val="Times New Roman"/>
        <family val="1"/>
        <charset val="186"/>
      </rPr>
      <t>precizēt % nepieciešamības gadījumā</t>
    </r>
    <r>
      <rPr>
        <sz val="10"/>
        <color theme="3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</si>
</sst>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%"/>
    <numFmt numFmtId="165" formatCode="0.0000%"/>
  </numFmts>
  <fonts count="40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MS Sans Serif"/>
      <family val="2"/>
    </font>
    <font>
      <sz val="12"/>
      <color theme="1"/>
      <name val="Times New Roman"/>
      <family val="2"/>
      <charset val="186"/>
    </font>
    <font>
      <sz val="12"/>
      <color theme="0"/>
      <name val="Times New Roman"/>
      <family val="2"/>
      <charset val="186"/>
    </font>
    <font>
      <sz val="12"/>
      <color rgb="FF9C0006"/>
      <name val="Times New Roman"/>
      <family val="2"/>
      <charset val="186"/>
    </font>
    <font>
      <b/>
      <sz val="12"/>
      <color rgb="FFFA7D00"/>
      <name val="Times New Roman"/>
      <family val="2"/>
      <charset val="186"/>
    </font>
    <font>
      <b/>
      <sz val="12"/>
      <color theme="0"/>
      <name val="Times New Roman"/>
      <family val="2"/>
      <charset val="186"/>
    </font>
    <font>
      <i/>
      <sz val="12"/>
      <color rgb="FF7F7F7F"/>
      <name val="Times New Roman"/>
      <family val="2"/>
      <charset val="186"/>
    </font>
    <font>
      <sz val="12"/>
      <color rgb="FF006100"/>
      <name val="Times New Roman"/>
      <family val="2"/>
      <charset val="186"/>
    </font>
    <font>
      <b/>
      <sz val="15"/>
      <color theme="3"/>
      <name val="Times New Roman"/>
      <family val="2"/>
      <charset val="186"/>
    </font>
    <font>
      <b/>
      <sz val="13"/>
      <color theme="3"/>
      <name val="Times New Roman"/>
      <family val="2"/>
      <charset val="186"/>
    </font>
    <font>
      <b/>
      <sz val="11"/>
      <color theme="3"/>
      <name val="Times New Roman"/>
      <family val="2"/>
      <charset val="186"/>
    </font>
    <font>
      <sz val="12"/>
      <color rgb="FF3F3F76"/>
      <name val="Times New Roman"/>
      <family val="2"/>
      <charset val="186"/>
    </font>
    <font>
      <sz val="12"/>
      <color rgb="FFFA7D00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rgb="FF3F3F3F"/>
      <name val="Times New Roman"/>
      <family val="2"/>
      <charset val="186"/>
    </font>
    <font>
      <b/>
      <sz val="12"/>
      <color theme="1"/>
      <name val="Times New Roman"/>
      <family val="2"/>
      <charset val="186"/>
    </font>
    <font>
      <sz val="12"/>
      <color rgb="FFFF0000"/>
      <name val="Times New Roman"/>
      <family val="2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10"/>
      <color theme="4" tint="-0.249977111117893"/>
      <name val="Times New Roman"/>
      <family val="1"/>
      <charset val="186"/>
    </font>
    <font>
      <sz val="10"/>
      <color rgb="FFEE0000"/>
      <name val="Times New Roman"/>
      <family val="1"/>
      <charset val="186"/>
    </font>
    <font>
      <sz val="10"/>
      <color theme="3"/>
      <name val="Times New Roman"/>
      <family val="1"/>
      <charset val="186"/>
    </font>
    <font>
      <b/>
      <sz val="10"/>
      <color rgb="FFEE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0" tint="-0.249977111117893"/>
      <name val="Times New Roman"/>
      <family val="1"/>
      <charset val="186"/>
    </font>
    <font>
      <b/>
      <sz val="10"/>
      <color theme="0" tint="-0.249977111117893"/>
      <name val="Times New Roman"/>
      <family val="1"/>
      <charset val="186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5" fillId="32" borderId="8" applyNumberFormat="0" applyFont="0" applyAlignment="0" applyProtection="0"/>
    <xf numFmtId="0" fontId="20" fillId="27" borderId="9" applyNumberFormat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47">
    <xf numFmtId="0" fontId="0" fillId="0" borderId="0" xfId="0"/>
    <xf numFmtId="0" fontId="23" fillId="0" borderId="0" xfId="0" applyFont="1"/>
    <xf numFmtId="0" fontId="2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0" fontId="2" fillId="0" borderId="1" xfId="4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right" vertical="center"/>
    </xf>
    <xf numFmtId="9" fontId="23" fillId="0" borderId="0" xfId="0" applyNumberFormat="1" applyFont="1"/>
    <xf numFmtId="164" fontId="25" fillId="0" borderId="1" xfId="42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2" fillId="0" borderId="1" xfId="0" applyFont="1" applyBorder="1" applyAlignment="1">
      <alignment vertical="center" wrapText="1"/>
    </xf>
    <xf numFmtId="0" fontId="23" fillId="34" borderId="1" xfId="0" applyFont="1" applyFill="1" applyBorder="1" applyAlignment="1">
      <alignment vertical="center" wrapText="1"/>
    </xf>
    <xf numFmtId="4" fontId="2" fillId="34" borderId="1" xfId="0" applyNumberFormat="1" applyFont="1" applyFill="1" applyBorder="1" applyAlignment="1">
      <alignment horizontal="right" vertical="center" wrapText="1"/>
    </xf>
    <xf numFmtId="10" fontId="2" fillId="34" borderId="1" xfId="42" applyNumberFormat="1" applyFont="1" applyFill="1" applyBorder="1" applyAlignment="1">
      <alignment horizontal="right" vertical="center" wrapText="1"/>
    </xf>
    <xf numFmtId="4" fontId="3" fillId="34" borderId="1" xfId="0" applyNumberFormat="1" applyFont="1" applyFill="1" applyBorder="1" applyAlignment="1">
      <alignment horizontal="right" vertical="center" wrapText="1"/>
    </xf>
    <xf numFmtId="10" fontId="3" fillId="34" borderId="1" xfId="42" applyNumberFormat="1" applyFont="1" applyFill="1" applyBorder="1" applyAlignment="1">
      <alignment horizontal="right" vertical="center" wrapText="1"/>
    </xf>
    <xf numFmtId="0" fontId="25" fillId="34" borderId="1" xfId="0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horizontal="right" vertical="center" wrapText="1"/>
    </xf>
    <xf numFmtId="1" fontId="2" fillId="34" borderId="1" xfId="0" applyNumberFormat="1" applyFont="1" applyFill="1" applyBorder="1" applyAlignment="1">
      <alignment horizontal="right" vertical="center" wrapText="1"/>
    </xf>
    <xf numFmtId="4" fontId="2" fillId="35" borderId="1" xfId="0" applyNumberFormat="1" applyFont="1" applyFill="1" applyBorder="1" applyAlignment="1">
      <alignment horizontal="right" vertical="center" wrapText="1"/>
    </xf>
    <xf numFmtId="9" fontId="27" fillId="0" borderId="0" xfId="0" applyNumberFormat="1" applyFont="1"/>
    <xf numFmtId="4" fontId="23" fillId="0" borderId="1" xfId="0" applyNumberFormat="1" applyFont="1" applyBorder="1" applyAlignment="1">
      <alignment horizontal="right" vertical="center"/>
    </xf>
    <xf numFmtId="164" fontId="23" fillId="0" borderId="1" xfId="42" applyNumberFormat="1" applyFont="1" applyBorder="1" applyAlignment="1">
      <alignment horizontal="right" vertical="center"/>
    </xf>
    <xf numFmtId="0" fontId="33" fillId="0" borderId="0" xfId="0" applyFont="1" applyAlignment="1">
      <alignment horizontal="center" wrapText="1"/>
    </xf>
    <xf numFmtId="9" fontId="32" fillId="0" borderId="0" xfId="0" applyNumberFormat="1" applyFont="1"/>
    <xf numFmtId="0" fontId="35" fillId="0" borderId="1" xfId="0" applyFont="1" applyBorder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left"/>
    </xf>
    <xf numFmtId="0" fontId="35" fillId="33" borderId="1" xfId="0" applyFont="1" applyFill="1" applyBorder="1" applyAlignment="1">
      <alignment horizontal="center"/>
    </xf>
    <xf numFmtId="165" fontId="35" fillId="35" borderId="1" xfId="42" applyNumberFormat="1" applyFont="1" applyFill="1" applyBorder="1"/>
    <xf numFmtId="0" fontId="31" fillId="0" borderId="0" xfId="0" applyFont="1" applyAlignment="1">
      <alignment wrapText="1"/>
    </xf>
    <xf numFmtId="0" fontId="38" fillId="0" borderId="0" xfId="0" applyFont="1"/>
    <xf numFmtId="0" fontId="39" fillId="0" borderId="0" xfId="0" applyFont="1"/>
    <xf numFmtId="0" fontId="37" fillId="0" borderId="11" xfId="0" applyFont="1" applyBorder="1" applyAlignment="1">
      <alignment horizontal="left"/>
    </xf>
    <xf numFmtId="0" fontId="37" fillId="0" borderId="13" xfId="0" applyFont="1" applyBorder="1" applyAlignment="1">
      <alignment horizontal="left"/>
    </xf>
    <xf numFmtId="0" fontId="37" fillId="0" borderId="12" xfId="0" applyFont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</cellXfs>
  <cellStyles count="48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7" xr:uid="{18E74DE6-6FD1-43BD-A5B3-6DBBCE0F919E}"/>
    <cellStyle name="Note 2" xfId="40" xr:uid="{00000000-0005-0000-0000-000028000000}"/>
    <cellStyle name="Output 2" xfId="41" xr:uid="{00000000-0005-0000-0000-000029000000}"/>
    <cellStyle name="Percent" xfId="42" builtinId="5"/>
    <cellStyle name="Percent 2" xfId="43" xr:uid="{00000000-0005-0000-0000-00002B000000}"/>
    <cellStyle name="Standard_HWB Kurzverf. Formular" xfId="44" xr:uid="{00000000-0005-0000-0000-00002C000000}"/>
    <cellStyle name="Total 2" xfId="45" xr:uid="{00000000-0005-0000-0000-00002D000000}"/>
    <cellStyle name="Warning Text 2" xfId="46" xr:uid="{00000000-0005-0000-0000-00002E000000}"/>
  </cellStyles>
  <dxfs count="3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FF0000"/>
  </sheetPr>
  <dimension ref="A1:E14"/>
  <sheetViews>
    <sheetView workbookViewId="0">
      <selection activeCell="A13" sqref="A13:XFD13"/>
    </sheetView>
  </sheetViews>
  <sheetFormatPr defaultColWidth="0" defaultRowHeight="15.75" customHeight="1" zeroHeight="1" x14ac:dyDescent="0.25"/>
  <cols>
    <col min="1" max="1" width="29.125" customWidth="1"/>
    <col min="2" max="2" width="11.5" customWidth="1"/>
    <col min="3" max="3" width="47" customWidth="1"/>
    <col min="4" max="4" width="5.875" customWidth="1"/>
    <col min="5" max="5" width="76.125" bestFit="1" customWidth="1"/>
    <col min="6" max="16384" width="9" hidden="1"/>
  </cols>
  <sheetData>
    <row r="1" spans="1:5" s="30" customFormat="1" x14ac:dyDescent="0.25">
      <c r="A1" s="29" t="s">
        <v>7</v>
      </c>
      <c r="B1" s="40" t="s">
        <v>17</v>
      </c>
      <c r="C1" s="40"/>
    </row>
    <row r="2" spans="1:5" s="30" customFormat="1" x14ac:dyDescent="0.25">
      <c r="A2" s="29" t="s">
        <v>50</v>
      </c>
      <c r="B2" s="40" t="s">
        <v>51</v>
      </c>
      <c r="C2" s="40"/>
      <c r="E2" s="31" t="str">
        <f>IF(OR(B2="izvēle..",B2=""),"Jāizvēlas viena vērtība","")</f>
        <v>Jāizvēlas viena vērtība</v>
      </c>
    </row>
    <row r="3" spans="1:5" s="30" customFormat="1" x14ac:dyDescent="0.25">
      <c r="A3" s="29" t="s">
        <v>49</v>
      </c>
      <c r="B3" s="40" t="s">
        <v>51</v>
      </c>
      <c r="C3" s="40"/>
      <c r="E3" s="31" t="str">
        <f>IF(OR(B3="izvēle..",B3=""),"Jāizvēlas viena vērtība",IF(AND(B3="6.3. apakšpunkta aktivitātes",B2&lt;&gt;"Latvijas Republikā reģistrēta biedrība vai nodibinājums"),"Projekta iesniedzējs nevar realizēt šādu aktivitāti",IF(AND(AND(B3="6.2. apakšpunkta aktivitātes",B2&lt;&gt;"Latvijas Republikā reģistrēta biedrība vai nodibinājums"),AND(B3="6.2. apakšpunkta aktivitātes",B2&lt;&gt;"pašvaldības dibināta iestāde")),"Projekta iesniedzējs nevar realizēt šādu aktivitāti","")))</f>
        <v>Jāizvēlas viena vērtība</v>
      </c>
    </row>
    <row r="4" spans="1:5" s="30" customFormat="1" ht="15.75" customHeight="1" x14ac:dyDescent="0.25"/>
    <row r="5" spans="1:5" s="30" customFormat="1" x14ac:dyDescent="0.25">
      <c r="A5" s="29" t="s">
        <v>8</v>
      </c>
      <c r="B5" s="32" t="s">
        <v>12</v>
      </c>
    </row>
    <row r="6" spans="1:5" s="30" customFormat="1" x14ac:dyDescent="0.25">
      <c r="A6" s="29" t="s">
        <v>6</v>
      </c>
      <c r="B6" s="33">
        <v>1</v>
      </c>
      <c r="E6" s="31" t="str">
        <f>IF(AND(B3="6.1. apakšpunkta aktivitātes",B2="Latvijas Republikā reģistrēts masu informācijas līdzeklis",B6&gt;0.9),"KĻŪDA - PĀRSNIEDZ MAKSIMĀLO LIKMI","")</f>
        <v/>
      </c>
    </row>
    <row r="7" spans="1:5" s="30" customFormat="1" x14ac:dyDescent="0.25"/>
    <row r="8" spans="1:5" s="30" customFormat="1" x14ac:dyDescent="0.25">
      <c r="A8" s="30" t="s">
        <v>52</v>
      </c>
    </row>
    <row r="9" spans="1:5" s="30" customFormat="1" x14ac:dyDescent="0.25">
      <c r="A9" s="41" t="s">
        <v>53</v>
      </c>
      <c r="B9" s="41"/>
      <c r="C9" s="41"/>
      <c r="E9" s="31" t="str">
        <f>IF(OR('6.1. tabula'!E6&gt;IF(B3="6.1. apakšpunkta aktivitātes",200000,50000),'6.1. tabula'!E6&lt;10000),"KĻŪDA - pieprasītais finanšu instrumenta finansējums neatbilst konkursa nosacījumiem","")</f>
        <v>KĻŪDA - pieprasītais finanšu instrumenta finansējums neatbilst konkursa nosacījumiem</v>
      </c>
    </row>
    <row r="10" spans="1:5" s="30" customFormat="1" x14ac:dyDescent="0.25">
      <c r="A10" s="41" t="s">
        <v>55</v>
      </c>
      <c r="B10" s="41"/>
      <c r="C10" s="41"/>
      <c r="E10" s="31" t="str">
        <f>IF('6.2. tabula'!H14&gt;0.2,"KĻŪDA - ārējo pakalpojumu izmaksas neatbilst konkursa nosacījumiem","")</f>
        <v/>
      </c>
    </row>
    <row r="11" spans="1:5" s="30" customFormat="1" x14ac:dyDescent="0.25">
      <c r="A11" s="37" t="s">
        <v>54</v>
      </c>
      <c r="B11" s="38"/>
      <c r="C11" s="39"/>
      <c r="E11" s="30" t="str">
        <f>IF('6.2. tabula'!H38&gt;0.02,"KĻŪDA - materiālu un mazvērtīgā invertāra izmaksas neatbilst konkursa nosacījumiem","")</f>
        <v/>
      </c>
    </row>
    <row r="12" spans="1:5" s="30" customFormat="1" x14ac:dyDescent="0.25">
      <c r="A12" s="37" t="s">
        <v>56</v>
      </c>
      <c r="B12" s="38"/>
      <c r="C12" s="39"/>
      <c r="E12" s="31" t="str">
        <f>IF(OR('6.2. tabula'!H44&gt;0.1,AND('6.2. tabula'!H44&gt;0,PĀRBAUDE!B3&lt;&gt;"6.3. apakšpunkta aktivitātes")),"KĻŪDA - komandējumu izmaksas neatbilst konkursa nosacījumiem","")</f>
        <v/>
      </c>
    </row>
    <row r="13" spans="1:5" s="30" customFormat="1" x14ac:dyDescent="0.25"/>
    <row r="14" spans="1:5" ht="15.75" customHeight="1" x14ac:dyDescent="0.25"/>
  </sheetData>
  <mergeCells count="7">
    <mergeCell ref="A11:C11"/>
    <mergeCell ref="A12:C12"/>
    <mergeCell ref="B1:C1"/>
    <mergeCell ref="B3:C3"/>
    <mergeCell ref="B2:C2"/>
    <mergeCell ref="A9:C9"/>
    <mergeCell ref="A10:C10"/>
  </mergeCells>
  <conditionalFormatting sqref="B1">
    <cfRule type="cellIs" dxfId="37" priority="6" operator="equal">
      <formula>"nosaukums.."</formula>
    </cfRule>
  </conditionalFormatting>
  <conditionalFormatting sqref="B2:B3">
    <cfRule type="cellIs" dxfId="36" priority="7" operator="equal">
      <formula>"izvēle.."</formula>
    </cfRule>
  </conditionalFormatting>
  <conditionalFormatting sqref="B6">
    <cfRule type="cellIs" dxfId="35" priority="3" operator="equal">
      <formula>""</formula>
    </cfRule>
  </conditionalFormatting>
  <conditionalFormatting sqref="E2:E3">
    <cfRule type="expression" dxfId="34" priority="5">
      <formula>E2&lt;&gt;""</formula>
    </cfRule>
  </conditionalFormatting>
  <conditionalFormatting sqref="E6">
    <cfRule type="expression" dxfId="33" priority="4">
      <formula>E6&lt;&gt;""</formula>
    </cfRule>
  </conditionalFormatting>
  <conditionalFormatting sqref="E9:E10">
    <cfRule type="expression" dxfId="32" priority="2">
      <formula>E9&lt;&gt;""</formula>
    </cfRule>
  </conditionalFormatting>
  <conditionalFormatting sqref="E12">
    <cfRule type="expression" dxfId="31" priority="1">
      <formula>E12&lt;&gt;""</formula>
    </cfRule>
  </conditionalFormatting>
  <dataValidations count="3">
    <dataValidation type="list" allowBlank="1" showInputMessage="1" showErrorMessage="1" sqref="B5" xr:uid="{00000000-0002-0000-0000-000000000000}">
      <formula1>"JĀ,NĒ"</formula1>
    </dataValidation>
    <dataValidation type="list" allowBlank="1" showInputMessage="1" sqref="B3:C3" xr:uid="{9A94AEB9-7439-4935-869B-FCA42A3D1698}">
      <formula1>"6.1. apakšpunkta aktivitātes, 6.2. apakšpunkta aktivitātes, 6.3. apakšpunkta aktivitātes"</formula1>
    </dataValidation>
    <dataValidation type="list" allowBlank="1" showInputMessage="1" sqref="B2:C3" xr:uid="{60C4A355-4ADD-4185-AA06-20667749EA57}">
      <formula1>"pašvaldība, pašvaldības dibināta iestāde, valsts tiešās pārvaldes iestāde, Latvijas Republikā reģistrēts masu informācijas līdzeklis, Latvijas Republikā reģistrēta biedrība vai nodibinājums"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Q19"/>
  <sheetViews>
    <sheetView view="pageBreakPreview" zoomScale="145" zoomScaleNormal="130" zoomScaleSheetLayoutView="145" workbookViewId="0">
      <selection activeCell="J4" sqref="J4"/>
    </sheetView>
  </sheetViews>
  <sheetFormatPr defaultColWidth="0" defaultRowHeight="12.75" zeroHeight="1" x14ac:dyDescent="0.2"/>
  <cols>
    <col min="1" max="1" width="9" style="1" customWidth="1"/>
    <col min="2" max="2" width="9.125" style="1" customWidth="1"/>
    <col min="3" max="3" width="11" style="1" customWidth="1"/>
    <col min="4" max="5" width="9.125" style="1" customWidth="1"/>
    <col min="6" max="6" width="10.75" style="1" customWidth="1"/>
    <col min="7" max="7" width="9.125" style="1" customWidth="1"/>
    <col min="8" max="8" width="12.625" style="1" customWidth="1"/>
    <col min="9" max="9" width="9" style="1" customWidth="1"/>
    <col min="10" max="10" width="28.625" style="1" customWidth="1"/>
    <col min="11" max="11" width="10.5" style="1" hidden="1" customWidth="1"/>
    <col min="12" max="12" width="1.75" style="1" hidden="1" customWidth="1"/>
    <col min="13" max="13" width="10.5" style="1" hidden="1" customWidth="1"/>
    <col min="14" max="14" width="1.75" style="1" hidden="1" customWidth="1"/>
    <col min="15" max="15" width="10.5" style="1" hidden="1" customWidth="1"/>
    <col min="16" max="16" width="1.75" style="1" hidden="1" customWidth="1"/>
    <col min="17" max="17" width="0" style="1" hidden="1" customWidth="1"/>
    <col min="18" max="16384" width="9" style="1" hidden="1"/>
  </cols>
  <sheetData>
    <row r="1" spans="1:16" ht="13.5" x14ac:dyDescent="0.25">
      <c r="A1" s="12" t="s">
        <v>18</v>
      </c>
    </row>
    <row r="2" spans="1:16" ht="25.5" x14ac:dyDescent="0.2">
      <c r="A2" s="6" t="s">
        <v>19</v>
      </c>
      <c r="B2" s="6" t="s">
        <v>3</v>
      </c>
      <c r="C2" s="6" t="s">
        <v>21</v>
      </c>
      <c r="D2" s="6" t="s">
        <v>23</v>
      </c>
      <c r="E2" s="43" t="s">
        <v>4</v>
      </c>
      <c r="F2" s="43"/>
      <c r="G2" s="43" t="s">
        <v>5</v>
      </c>
      <c r="H2" s="43"/>
      <c r="J2" s="34" t="s">
        <v>58</v>
      </c>
      <c r="K2" s="42"/>
      <c r="M2" s="42"/>
      <c r="N2" s="10"/>
      <c r="O2" s="42"/>
      <c r="P2" s="42"/>
    </row>
    <row r="3" spans="1:16" x14ac:dyDescent="0.2">
      <c r="A3" s="6"/>
      <c r="B3" s="6" t="s">
        <v>10</v>
      </c>
      <c r="C3" s="6">
        <v>2</v>
      </c>
      <c r="D3" s="6" t="s">
        <v>22</v>
      </c>
      <c r="E3" s="6">
        <v>4</v>
      </c>
      <c r="F3" s="6" t="s">
        <v>14</v>
      </c>
      <c r="G3" s="6">
        <v>6</v>
      </c>
      <c r="H3" s="6" t="s">
        <v>15</v>
      </c>
      <c r="K3" s="42"/>
      <c r="M3" s="42"/>
      <c r="N3" s="10"/>
      <c r="O3" s="42"/>
      <c r="P3" s="42"/>
    </row>
    <row r="4" spans="1:16" x14ac:dyDescent="0.2">
      <c r="A4" s="6">
        <v>2025</v>
      </c>
      <c r="B4" s="25">
        <f>ROUND(B6*$J$4,2)</f>
        <v>0</v>
      </c>
      <c r="C4" s="25">
        <f>B4-D4</f>
        <v>0</v>
      </c>
      <c r="D4" s="25">
        <f>ROUND(D6*$J$4,2)</f>
        <v>0</v>
      </c>
      <c r="E4" s="25">
        <f>ROUND(E6*$J$4,2)</f>
        <v>0</v>
      </c>
      <c r="F4" s="26">
        <f>IF(D4=0,0,E4/D4)</f>
        <v>0</v>
      </c>
      <c r="G4" s="25">
        <f>D4-E4</f>
        <v>0</v>
      </c>
      <c r="H4" s="26">
        <f>IF(D4=0,0,G4/D4)</f>
        <v>0</v>
      </c>
      <c r="J4" s="24">
        <v>0</v>
      </c>
      <c r="K4" s="10"/>
      <c r="M4" s="10"/>
      <c r="N4" s="10"/>
      <c r="O4" s="10"/>
      <c r="P4" s="10"/>
    </row>
    <row r="5" spans="1:16" x14ac:dyDescent="0.2">
      <c r="A5" s="6">
        <v>2026</v>
      </c>
      <c r="B5" s="25">
        <f>B6-B4</f>
        <v>0</v>
      </c>
      <c r="C5" s="25">
        <f>B5-D5</f>
        <v>0</v>
      </c>
      <c r="D5" s="25">
        <f>D6-D4</f>
        <v>0</v>
      </c>
      <c r="E5" s="25">
        <f>E6-E4</f>
        <v>0</v>
      </c>
      <c r="F5" s="26">
        <f>IF(D5=0,0,E5/D5)</f>
        <v>0</v>
      </c>
      <c r="G5" s="25">
        <f>D5-E5</f>
        <v>0</v>
      </c>
      <c r="H5" s="26">
        <f>IF(D5=0,0,G5/D5)</f>
        <v>0</v>
      </c>
      <c r="J5" s="8">
        <f>100%-J4</f>
        <v>1</v>
      </c>
      <c r="K5" s="10"/>
      <c r="M5" s="10"/>
      <c r="N5" s="10"/>
      <c r="O5" s="10"/>
      <c r="P5" s="10"/>
    </row>
    <row r="6" spans="1:16" x14ac:dyDescent="0.2">
      <c r="A6" s="7" t="s">
        <v>20</v>
      </c>
      <c r="B6" s="7">
        <f>'6.2. tabula'!E47</f>
        <v>0</v>
      </c>
      <c r="C6" s="7">
        <f>B6-D6</f>
        <v>0</v>
      </c>
      <c r="D6" s="7">
        <f>'6.2. tabula'!F47+'6.2. tabula'!G47</f>
        <v>0</v>
      </c>
      <c r="E6" s="7">
        <f>ROUNDDOWN(D6*PĀRBAUDE!B6,2)</f>
        <v>0</v>
      </c>
      <c r="F6" s="9">
        <f>IF(D6=0,0,E6/D6)</f>
        <v>0</v>
      </c>
      <c r="G6" s="7">
        <f>D6-E6</f>
        <v>0</v>
      </c>
      <c r="H6" s="9">
        <f>IF(D6=0,0,G6/D6)</f>
        <v>0</v>
      </c>
    </row>
    <row r="7" spans="1:16" x14ac:dyDescent="0.2"/>
    <row r="13" spans="1:16" hidden="1" x14ac:dyDescent="0.2">
      <c r="B13" s="8"/>
    </row>
    <row r="14" spans="1:16" hidden="1" x14ac:dyDescent="0.2">
      <c r="B14" s="8"/>
    </row>
    <row r="15" spans="1:16" hidden="1" x14ac:dyDescent="0.2">
      <c r="B15" s="8"/>
    </row>
    <row r="16" spans="1:16" hidden="1" x14ac:dyDescent="0.2">
      <c r="B16" s="8"/>
    </row>
    <row r="17" spans="2:2" hidden="1" x14ac:dyDescent="0.2">
      <c r="B17" s="8"/>
    </row>
    <row r="18" spans="2:2" hidden="1" x14ac:dyDescent="0.2">
      <c r="B18" s="8"/>
    </row>
    <row r="19" spans="2:2" hidden="1" x14ac:dyDescent="0.2">
      <c r="B19" s="8"/>
    </row>
  </sheetData>
  <mergeCells count="6">
    <mergeCell ref="K2:K3"/>
    <mergeCell ref="P2:P3"/>
    <mergeCell ref="M2:M3"/>
    <mergeCell ref="O2:O3"/>
    <mergeCell ref="E2:F2"/>
    <mergeCell ref="G2:H2"/>
  </mergeCells>
  <printOptions horizontalCentered="1"/>
  <pageMargins left="0.78740157480314965" right="0.78740157480314965" top="0.78740157480314965" bottom="0.78740157480314965" header="0.39370078740157483" footer="0.3937007874015748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M47"/>
  <sheetViews>
    <sheetView tabSelected="1" view="pageBreakPreview" zoomScale="130" zoomScaleNormal="100" zoomScaleSheetLayoutView="130" workbookViewId="0">
      <pane xSplit="1" ySplit="4" topLeftCell="B5" activePane="bottomRight" state="frozenSplit"/>
      <selection activeCell="A8" sqref="A8"/>
      <selection pane="topRight" activeCell="A8" sqref="A8"/>
      <selection pane="bottomLeft" activeCell="A8" sqref="A8"/>
      <selection pane="bottomRight" activeCell="L8" sqref="L8"/>
    </sheetView>
  </sheetViews>
  <sheetFormatPr defaultColWidth="0" defaultRowHeight="12.75" zeroHeight="1" x14ac:dyDescent="0.2"/>
  <cols>
    <col min="1" max="1" width="40.5" style="1" bestFit="1" customWidth="1"/>
    <col min="2" max="2" width="15.625" style="1" customWidth="1"/>
    <col min="3" max="3" width="6.375" style="1" customWidth="1"/>
    <col min="4" max="5" width="9.5" style="1" customWidth="1"/>
    <col min="6" max="6" width="8.5" style="1" customWidth="1"/>
    <col min="7" max="7" width="8" style="1" customWidth="1"/>
    <col min="8" max="8" width="10.875" style="1" customWidth="1"/>
    <col min="9" max="9" width="8.375" style="1" customWidth="1"/>
    <col min="10" max="10" width="7.75" style="1" customWidth="1"/>
    <col min="11" max="11" width="10.875" style="1" customWidth="1"/>
    <col min="12" max="12" width="18.625" style="1" customWidth="1"/>
    <col min="13" max="13" width="14.75" style="1" customWidth="1"/>
    <col min="14" max="16384" width="9" style="1" hidden="1"/>
  </cols>
  <sheetData>
    <row r="1" spans="1:13" x14ac:dyDescent="0.2">
      <c r="A1" s="12" t="s">
        <v>24</v>
      </c>
      <c r="B1" s="12"/>
    </row>
    <row r="2" spans="1:13" ht="12.75" customHeight="1" x14ac:dyDescent="0.2">
      <c r="A2" s="44" t="s">
        <v>0</v>
      </c>
      <c r="B2" s="44" t="s">
        <v>25</v>
      </c>
      <c r="C2" s="44" t="s">
        <v>26</v>
      </c>
      <c r="D2" s="44" t="s">
        <v>27</v>
      </c>
      <c r="E2" s="44" t="s">
        <v>28</v>
      </c>
      <c r="F2" s="44" t="s">
        <v>11</v>
      </c>
      <c r="G2" s="44"/>
      <c r="H2" s="44"/>
      <c r="I2" s="44"/>
      <c r="J2" s="44"/>
    </row>
    <row r="3" spans="1:13" ht="12.75" customHeight="1" x14ac:dyDescent="0.2">
      <c r="A3" s="44"/>
      <c r="B3" s="44"/>
      <c r="C3" s="44"/>
      <c r="D3" s="44"/>
      <c r="E3" s="44"/>
      <c r="F3" s="44" t="s">
        <v>1</v>
      </c>
      <c r="G3" s="44"/>
      <c r="H3" s="44"/>
      <c r="I3" s="45" t="s">
        <v>30</v>
      </c>
      <c r="J3" s="46"/>
    </row>
    <row r="4" spans="1:13" ht="61.5" customHeight="1" x14ac:dyDescent="0.2">
      <c r="A4" s="44"/>
      <c r="B4" s="44"/>
      <c r="C4" s="44"/>
      <c r="D4" s="44"/>
      <c r="E4" s="44"/>
      <c r="F4" s="2" t="s">
        <v>2</v>
      </c>
      <c r="G4" s="2" t="s">
        <v>29</v>
      </c>
      <c r="H4" s="5" t="s">
        <v>16</v>
      </c>
      <c r="I4" s="2" t="s">
        <v>2</v>
      </c>
      <c r="J4" s="2" t="s">
        <v>31</v>
      </c>
      <c r="L4" s="27" t="s">
        <v>59</v>
      </c>
      <c r="M4" s="27" t="s">
        <v>57</v>
      </c>
    </row>
    <row r="5" spans="1:13" x14ac:dyDescent="0.2">
      <c r="A5" s="14" t="s">
        <v>32</v>
      </c>
      <c r="B5" s="14"/>
      <c r="C5" s="15"/>
      <c r="D5" s="15"/>
      <c r="E5" s="15">
        <f>SUM(E6:E7)</f>
        <v>0</v>
      </c>
      <c r="F5" s="15">
        <f>SUM(F6:F7)</f>
        <v>0</v>
      </c>
      <c r="G5" s="15">
        <f>SUM(G6:G7)</f>
        <v>0</v>
      </c>
      <c r="H5" s="16">
        <f>IF(($F$47+$G$47)&gt;0,(F5+G5)/($F$47+$G$47),0)</f>
        <v>0</v>
      </c>
      <c r="I5" s="15">
        <f>SUM(I6:I7)</f>
        <v>0</v>
      </c>
      <c r="J5" s="15">
        <f>SUM(J6:J7)</f>
        <v>0</v>
      </c>
      <c r="K5" s="35"/>
    </row>
    <row r="6" spans="1:13" x14ac:dyDescent="0.2">
      <c r="A6" s="13" t="s">
        <v>33</v>
      </c>
      <c r="B6" s="13" t="s">
        <v>35</v>
      </c>
      <c r="C6" s="21"/>
      <c r="D6" s="3"/>
      <c r="E6" s="3">
        <f>ROUND(C6*D6,2)</f>
        <v>0</v>
      </c>
      <c r="F6" s="3">
        <f>E6-I6</f>
        <v>0</v>
      </c>
      <c r="G6" s="23">
        <f>IF(PĀRBAUDE!$B$5="NĒ",ROUND(F6*M6,2),0)</f>
        <v>0</v>
      </c>
      <c r="H6" s="4">
        <f t="shared" ref="H6:H47" si="0">IF(($F$47+$G$47)&gt;0,(F6+G6)/($F$47+$G$47),0)</f>
        <v>0</v>
      </c>
      <c r="I6" s="3"/>
      <c r="J6" s="3">
        <f>IF(PĀRBAUDE!$B$5="JĀ",ROUND(F6*M6,2),0)+ROUND(I6*M6,2)</f>
        <v>0</v>
      </c>
      <c r="K6" s="35">
        <f>(F6+G6)*L6</f>
        <v>0</v>
      </c>
      <c r="L6" s="28">
        <v>0</v>
      </c>
    </row>
    <row r="7" spans="1:13" x14ac:dyDescent="0.2">
      <c r="A7" s="13" t="s">
        <v>34</v>
      </c>
      <c r="B7" s="13" t="s">
        <v>35</v>
      </c>
      <c r="C7" s="21">
        <f>C6</f>
        <v>0</v>
      </c>
      <c r="D7" s="3">
        <f>ROUND(D6*0.2359,2)</f>
        <v>0</v>
      </c>
      <c r="E7" s="3">
        <f>ROUND(C7*D7,2)</f>
        <v>0</v>
      </c>
      <c r="F7" s="3">
        <f>E7-I7</f>
        <v>0</v>
      </c>
      <c r="G7" s="23">
        <f>IF(PĀRBAUDE!$B$5="NĒ",ROUND(F7*M7,2),0)</f>
        <v>0</v>
      </c>
      <c r="H7" s="4">
        <f t="shared" si="0"/>
        <v>0</v>
      </c>
      <c r="I7" s="3"/>
      <c r="J7" s="3">
        <f>IF(PĀRBAUDE!$B$5="JĀ",ROUND(F7*M7,2),0)+ROUND(I7*M7,2)</f>
        <v>0</v>
      </c>
      <c r="K7" s="35">
        <f>(F7+G7)*L7</f>
        <v>0</v>
      </c>
      <c r="L7" s="28">
        <f>L6</f>
        <v>0</v>
      </c>
    </row>
    <row r="8" spans="1:13" x14ac:dyDescent="0.2">
      <c r="A8" s="14" t="s">
        <v>36</v>
      </c>
      <c r="B8" s="14" t="s">
        <v>39</v>
      </c>
      <c r="C8" s="22"/>
      <c r="D8" s="15"/>
      <c r="E8" s="15">
        <f>SUM(E9:E13)</f>
        <v>0</v>
      </c>
      <c r="F8" s="15">
        <f>SUM(F9:F13)</f>
        <v>0</v>
      </c>
      <c r="G8" s="15">
        <f>SUM(G9:G13)</f>
        <v>0</v>
      </c>
      <c r="H8" s="16">
        <f t="shared" si="0"/>
        <v>0</v>
      </c>
      <c r="I8" s="15">
        <f>SUM(I9:I13)</f>
        <v>0</v>
      </c>
      <c r="J8" s="15">
        <f>SUM(J9:J13)</f>
        <v>0</v>
      </c>
      <c r="K8" s="36"/>
      <c r="L8" s="12"/>
    </row>
    <row r="9" spans="1:13" x14ac:dyDescent="0.2">
      <c r="A9" s="13" t="s">
        <v>13</v>
      </c>
      <c r="B9" s="13" t="s">
        <v>13</v>
      </c>
      <c r="C9" s="21"/>
      <c r="D9" s="3"/>
      <c r="E9" s="3">
        <f t="shared" ref="E9:E13" si="1">ROUND(C9*D9,2)</f>
        <v>0</v>
      </c>
      <c r="F9" s="3">
        <f>ROUND(E9/(1+M9),2)-I9</f>
        <v>0</v>
      </c>
      <c r="G9" s="23">
        <f>IF(PĀRBAUDE!$B$5="NĒ",ROUND(F9*M9,2),0)</f>
        <v>0</v>
      </c>
      <c r="H9" s="4">
        <f t="shared" si="0"/>
        <v>0</v>
      </c>
      <c r="I9" s="3"/>
      <c r="J9" s="3">
        <f>IF(PĀRBAUDE!$B$5="JĀ",ROUND(F9*M9,2),0)+ROUND(I9*M9,2)</f>
        <v>0</v>
      </c>
      <c r="K9" s="35">
        <f t="shared" ref="K9:K13" si="2">(F9+G9)*L9</f>
        <v>0</v>
      </c>
      <c r="L9" s="28">
        <v>0</v>
      </c>
      <c r="M9" s="28">
        <v>0.21</v>
      </c>
    </row>
    <row r="10" spans="1:13" x14ac:dyDescent="0.2">
      <c r="A10" s="13" t="s">
        <v>13</v>
      </c>
      <c r="B10" s="13" t="s">
        <v>13</v>
      </c>
      <c r="C10" s="21"/>
      <c r="D10" s="3"/>
      <c r="E10" s="3">
        <f t="shared" si="1"/>
        <v>0</v>
      </c>
      <c r="F10" s="3">
        <f t="shared" ref="F10:F13" si="3">ROUND(E10/(1+M10),2)-I10</f>
        <v>0</v>
      </c>
      <c r="G10" s="23">
        <f>IF(PĀRBAUDE!$B$5="NĒ",ROUND(F10*M10,2),0)</f>
        <v>0</v>
      </c>
      <c r="H10" s="4">
        <f t="shared" si="0"/>
        <v>0</v>
      </c>
      <c r="I10" s="3"/>
      <c r="J10" s="3">
        <f>IF(PĀRBAUDE!$B$5="JĀ",ROUND(F10*M10,2),0)+ROUND(I10*M10,2)</f>
        <v>0</v>
      </c>
      <c r="K10" s="35">
        <f t="shared" si="2"/>
        <v>0</v>
      </c>
      <c r="L10" s="28">
        <v>0</v>
      </c>
      <c r="M10" s="28">
        <v>0.21</v>
      </c>
    </row>
    <row r="11" spans="1:13" x14ac:dyDescent="0.2">
      <c r="A11" s="13" t="s">
        <v>13</v>
      </c>
      <c r="B11" s="13" t="s">
        <v>13</v>
      </c>
      <c r="C11" s="21"/>
      <c r="D11" s="3"/>
      <c r="E11" s="3">
        <f t="shared" si="1"/>
        <v>0</v>
      </c>
      <c r="F11" s="3">
        <f t="shared" si="3"/>
        <v>0</v>
      </c>
      <c r="G11" s="23">
        <f>IF(PĀRBAUDE!$B$5="NĒ",ROUND(F11*M11,2),0)</f>
        <v>0</v>
      </c>
      <c r="H11" s="4">
        <f t="shared" si="0"/>
        <v>0</v>
      </c>
      <c r="I11" s="3"/>
      <c r="J11" s="3">
        <f>IF(PĀRBAUDE!$B$5="JĀ",ROUND(F11*M11,2),0)+ROUND(I11*M11,2)</f>
        <v>0</v>
      </c>
      <c r="K11" s="35">
        <f t="shared" si="2"/>
        <v>0</v>
      </c>
      <c r="L11" s="28">
        <v>0</v>
      </c>
      <c r="M11" s="28">
        <v>0.21</v>
      </c>
    </row>
    <row r="12" spans="1:13" x14ac:dyDescent="0.2">
      <c r="A12" s="13" t="s">
        <v>13</v>
      </c>
      <c r="B12" s="13" t="s">
        <v>13</v>
      </c>
      <c r="C12" s="21"/>
      <c r="D12" s="3"/>
      <c r="E12" s="3">
        <f t="shared" si="1"/>
        <v>0</v>
      </c>
      <c r="F12" s="3">
        <f t="shared" si="3"/>
        <v>0</v>
      </c>
      <c r="G12" s="23">
        <f>IF(PĀRBAUDE!$B$5="NĒ",ROUND(F12*M12,2),0)</f>
        <v>0</v>
      </c>
      <c r="H12" s="4">
        <f t="shared" si="0"/>
        <v>0</v>
      </c>
      <c r="I12" s="3"/>
      <c r="J12" s="3">
        <f>IF(PĀRBAUDE!$B$5="JĀ",ROUND(F12*M12,2),0)+ROUND(I12*M12,2)</f>
        <v>0</v>
      </c>
      <c r="K12" s="35">
        <f t="shared" si="2"/>
        <v>0</v>
      </c>
      <c r="L12" s="28">
        <v>0</v>
      </c>
      <c r="M12" s="28">
        <v>0.21</v>
      </c>
    </row>
    <row r="13" spans="1:13" x14ac:dyDescent="0.2">
      <c r="A13" s="13" t="s">
        <v>13</v>
      </c>
      <c r="B13" s="13" t="s">
        <v>13</v>
      </c>
      <c r="C13" s="21"/>
      <c r="D13" s="3"/>
      <c r="E13" s="3">
        <f t="shared" si="1"/>
        <v>0</v>
      </c>
      <c r="F13" s="3">
        <f t="shared" si="3"/>
        <v>0</v>
      </c>
      <c r="G13" s="23">
        <f>IF(PĀRBAUDE!$B$5="NĒ",ROUND(F13*M13,2),0)</f>
        <v>0</v>
      </c>
      <c r="H13" s="4">
        <f t="shared" si="0"/>
        <v>0</v>
      </c>
      <c r="I13" s="3"/>
      <c r="J13" s="3">
        <f>IF(PĀRBAUDE!$B$5="JĀ",ROUND(F13*M13,2),0)+ROUND(I13*M13,2)</f>
        <v>0</v>
      </c>
      <c r="K13" s="35">
        <f t="shared" si="2"/>
        <v>0</v>
      </c>
      <c r="L13" s="28">
        <v>0</v>
      </c>
      <c r="M13" s="28">
        <v>0.21</v>
      </c>
    </row>
    <row r="14" spans="1:13" x14ac:dyDescent="0.2">
      <c r="A14" s="14" t="s">
        <v>37</v>
      </c>
      <c r="B14" s="14"/>
      <c r="C14" s="22"/>
      <c r="D14" s="15"/>
      <c r="E14" s="15">
        <f>SUM(E15:E19)</f>
        <v>0</v>
      </c>
      <c r="F14" s="15">
        <f>SUM(F15:F19)</f>
        <v>0</v>
      </c>
      <c r="G14" s="15">
        <f>SUM(G15:G19)</f>
        <v>0</v>
      </c>
      <c r="H14" s="16">
        <f t="shared" si="0"/>
        <v>0</v>
      </c>
      <c r="I14" s="15">
        <f>SUM(I15:I19)</f>
        <v>0</v>
      </c>
      <c r="J14" s="15">
        <f>SUM(J15:J19)</f>
        <v>0</v>
      </c>
      <c r="K14" s="36"/>
      <c r="L14" s="12"/>
    </row>
    <row r="15" spans="1:13" x14ac:dyDescent="0.2">
      <c r="A15" s="13" t="s">
        <v>13</v>
      </c>
      <c r="B15" s="13" t="s">
        <v>13</v>
      </c>
      <c r="C15" s="21"/>
      <c r="D15" s="3"/>
      <c r="E15" s="3">
        <f t="shared" ref="E15:E19" si="4">ROUND(C15*D15,2)</f>
        <v>0</v>
      </c>
      <c r="F15" s="3">
        <f t="shared" ref="F15:F19" si="5">ROUND(E15/(1+M15),2)-I15</f>
        <v>0</v>
      </c>
      <c r="G15" s="23">
        <f>IF(PĀRBAUDE!$B$5="NĒ",ROUND(F15*M15,2),0)</f>
        <v>0</v>
      </c>
      <c r="H15" s="4">
        <f t="shared" si="0"/>
        <v>0</v>
      </c>
      <c r="I15" s="3"/>
      <c r="J15" s="3">
        <f>IF(PĀRBAUDE!$B$5="JĀ",ROUND(F15*M15,2),0)+ROUND(I15*M15,2)</f>
        <v>0</v>
      </c>
      <c r="K15" s="35">
        <f t="shared" ref="K15:K19" si="6">(F15+G15)*L15</f>
        <v>0</v>
      </c>
      <c r="L15" s="28">
        <v>0</v>
      </c>
      <c r="M15" s="28">
        <v>0.21</v>
      </c>
    </row>
    <row r="16" spans="1:13" x14ac:dyDescent="0.2">
      <c r="A16" s="13" t="s">
        <v>13</v>
      </c>
      <c r="B16" s="13" t="s">
        <v>13</v>
      </c>
      <c r="C16" s="21"/>
      <c r="D16" s="3"/>
      <c r="E16" s="3">
        <f t="shared" si="4"/>
        <v>0</v>
      </c>
      <c r="F16" s="3">
        <f t="shared" si="5"/>
        <v>0</v>
      </c>
      <c r="G16" s="23">
        <f>IF(PĀRBAUDE!$B$5="NĒ",ROUND(F16*M16,2),0)</f>
        <v>0</v>
      </c>
      <c r="H16" s="4">
        <f t="shared" si="0"/>
        <v>0</v>
      </c>
      <c r="I16" s="3"/>
      <c r="J16" s="3">
        <f>IF(PĀRBAUDE!$B$5="JĀ",ROUND(F16*M16,2),0)+ROUND(I16*M16,2)</f>
        <v>0</v>
      </c>
      <c r="K16" s="35">
        <f t="shared" si="6"/>
        <v>0</v>
      </c>
      <c r="L16" s="28">
        <v>0</v>
      </c>
      <c r="M16" s="28">
        <v>0.21</v>
      </c>
    </row>
    <row r="17" spans="1:13" x14ac:dyDescent="0.2">
      <c r="A17" s="13" t="s">
        <v>13</v>
      </c>
      <c r="B17" s="13" t="s">
        <v>13</v>
      </c>
      <c r="C17" s="21"/>
      <c r="D17" s="3"/>
      <c r="E17" s="3">
        <f t="shared" si="4"/>
        <v>0</v>
      </c>
      <c r="F17" s="3">
        <f t="shared" si="5"/>
        <v>0</v>
      </c>
      <c r="G17" s="23">
        <f>IF(PĀRBAUDE!$B$5="NĒ",ROUND(F17*M17,2),0)</f>
        <v>0</v>
      </c>
      <c r="H17" s="4">
        <f t="shared" si="0"/>
        <v>0</v>
      </c>
      <c r="I17" s="3"/>
      <c r="J17" s="3">
        <f>IF(PĀRBAUDE!$B$5="JĀ",ROUND(F17*M17,2),0)+ROUND(I17*M17,2)</f>
        <v>0</v>
      </c>
      <c r="K17" s="35">
        <f t="shared" si="6"/>
        <v>0</v>
      </c>
      <c r="L17" s="28">
        <v>0</v>
      </c>
      <c r="M17" s="28">
        <v>0.21</v>
      </c>
    </row>
    <row r="18" spans="1:13" x14ac:dyDescent="0.2">
      <c r="A18" s="13" t="s">
        <v>13</v>
      </c>
      <c r="B18" s="13" t="s">
        <v>13</v>
      </c>
      <c r="C18" s="21"/>
      <c r="D18" s="3"/>
      <c r="E18" s="3">
        <f t="shared" si="4"/>
        <v>0</v>
      </c>
      <c r="F18" s="3">
        <f t="shared" si="5"/>
        <v>0</v>
      </c>
      <c r="G18" s="23">
        <f>IF(PĀRBAUDE!$B$5="NĒ",ROUND(F18*M18,2),0)</f>
        <v>0</v>
      </c>
      <c r="H18" s="4">
        <f t="shared" si="0"/>
        <v>0</v>
      </c>
      <c r="I18" s="3"/>
      <c r="J18" s="3">
        <f>IF(PĀRBAUDE!$B$5="JĀ",ROUND(F18*M18,2),0)+ROUND(I18*M18,2)</f>
        <v>0</v>
      </c>
      <c r="K18" s="35">
        <f t="shared" si="6"/>
        <v>0</v>
      </c>
      <c r="L18" s="28">
        <v>0</v>
      </c>
      <c r="M18" s="28">
        <v>0.21</v>
      </c>
    </row>
    <row r="19" spans="1:13" x14ac:dyDescent="0.2">
      <c r="A19" s="13" t="s">
        <v>13</v>
      </c>
      <c r="B19" s="13" t="s">
        <v>13</v>
      </c>
      <c r="C19" s="21"/>
      <c r="D19" s="3"/>
      <c r="E19" s="3">
        <f t="shared" si="4"/>
        <v>0</v>
      </c>
      <c r="F19" s="3">
        <f t="shared" si="5"/>
        <v>0</v>
      </c>
      <c r="G19" s="23">
        <f>IF(PĀRBAUDE!$B$5="NĒ",ROUND(F19*M19,2),0)</f>
        <v>0</v>
      </c>
      <c r="H19" s="4">
        <f t="shared" si="0"/>
        <v>0</v>
      </c>
      <c r="I19" s="3"/>
      <c r="J19" s="3">
        <f>IF(PĀRBAUDE!$B$5="JĀ",ROUND(F19*M19,2),0)+ROUND(I19*M19,2)</f>
        <v>0</v>
      </c>
      <c r="K19" s="35">
        <f t="shared" si="6"/>
        <v>0</v>
      </c>
      <c r="L19" s="28">
        <v>0</v>
      </c>
      <c r="M19" s="28">
        <v>0.21</v>
      </c>
    </row>
    <row r="20" spans="1:13" ht="15.75" x14ac:dyDescent="0.2">
      <c r="A20" s="14" t="s">
        <v>38</v>
      </c>
      <c r="B20" s="14" t="s">
        <v>40</v>
      </c>
      <c r="C20" s="22"/>
      <c r="D20" s="15"/>
      <c r="E20" s="15">
        <f>SUM(E21:E25)</f>
        <v>0</v>
      </c>
      <c r="F20" s="15">
        <f>SUM(F21:F25)</f>
        <v>0</v>
      </c>
      <c r="G20" s="15">
        <f>SUM(G21:G25)</f>
        <v>0</v>
      </c>
      <c r="H20" s="16">
        <f t="shared" si="0"/>
        <v>0</v>
      </c>
      <c r="I20" s="15">
        <f>SUM(I21:I25)</f>
        <v>0</v>
      </c>
      <c r="J20" s="15">
        <f>SUM(J21:J25)</f>
        <v>0</v>
      </c>
      <c r="K20" s="36"/>
      <c r="L20" s="12"/>
    </row>
    <row r="21" spans="1:13" x14ac:dyDescent="0.2">
      <c r="A21" s="13" t="s">
        <v>13</v>
      </c>
      <c r="B21" s="13" t="s">
        <v>13</v>
      </c>
      <c r="C21" s="21"/>
      <c r="D21" s="3"/>
      <c r="E21" s="3">
        <f t="shared" ref="E21:E25" si="7">ROUND(C21*D21,2)</f>
        <v>0</v>
      </c>
      <c r="F21" s="3">
        <f t="shared" ref="F21:F25" si="8">ROUND(E21/(1+M21),2)-I21</f>
        <v>0</v>
      </c>
      <c r="G21" s="23">
        <f>IF(PĀRBAUDE!$B$5="NĒ",ROUND(F21*M21,2),0)</f>
        <v>0</v>
      </c>
      <c r="H21" s="4">
        <f t="shared" si="0"/>
        <v>0</v>
      </c>
      <c r="I21" s="3"/>
      <c r="J21" s="3">
        <f>IF(PĀRBAUDE!$B$5="JĀ",ROUND(F21*M21,2),0)+ROUND(I21*M21,2)</f>
        <v>0</v>
      </c>
      <c r="K21" s="36"/>
      <c r="L21" s="11"/>
      <c r="M21" s="28">
        <v>0.21</v>
      </c>
    </row>
    <row r="22" spans="1:13" x14ac:dyDescent="0.2">
      <c r="A22" s="13" t="s">
        <v>13</v>
      </c>
      <c r="B22" s="13" t="s">
        <v>13</v>
      </c>
      <c r="C22" s="21"/>
      <c r="D22" s="3"/>
      <c r="E22" s="3">
        <f t="shared" si="7"/>
        <v>0</v>
      </c>
      <c r="F22" s="3">
        <f t="shared" si="8"/>
        <v>0</v>
      </c>
      <c r="G22" s="23">
        <f>IF(PĀRBAUDE!$B$5="NĒ",ROUND(F22*M22,2),0)</f>
        <v>0</v>
      </c>
      <c r="H22" s="4">
        <f t="shared" si="0"/>
        <v>0</v>
      </c>
      <c r="I22" s="3"/>
      <c r="J22" s="3">
        <f>IF(PĀRBAUDE!$B$5="JĀ",ROUND(F22*M22,2),0)+ROUND(I22*M22,2)</f>
        <v>0</v>
      </c>
      <c r="K22" s="36"/>
      <c r="L22" s="11"/>
      <c r="M22" s="28">
        <v>0.21</v>
      </c>
    </row>
    <row r="23" spans="1:13" x14ac:dyDescent="0.2">
      <c r="A23" s="13" t="s">
        <v>13</v>
      </c>
      <c r="B23" s="13" t="s">
        <v>13</v>
      </c>
      <c r="C23" s="21"/>
      <c r="D23" s="3"/>
      <c r="E23" s="3">
        <f t="shared" si="7"/>
        <v>0</v>
      </c>
      <c r="F23" s="3">
        <f t="shared" si="8"/>
        <v>0</v>
      </c>
      <c r="G23" s="23">
        <f>IF(PĀRBAUDE!$B$5="NĒ",ROUND(F23*M23,2),0)</f>
        <v>0</v>
      </c>
      <c r="H23" s="4">
        <f t="shared" si="0"/>
        <v>0</v>
      </c>
      <c r="I23" s="3"/>
      <c r="J23" s="3">
        <f>IF(PĀRBAUDE!$B$5="JĀ",ROUND(F23*M23,2),0)+ROUND(I23*M23,2)</f>
        <v>0</v>
      </c>
      <c r="K23" s="36"/>
      <c r="L23" s="11"/>
      <c r="M23" s="28">
        <v>0.21</v>
      </c>
    </row>
    <row r="24" spans="1:13" x14ac:dyDescent="0.2">
      <c r="A24" s="13" t="s">
        <v>13</v>
      </c>
      <c r="B24" s="13" t="s">
        <v>13</v>
      </c>
      <c r="C24" s="21"/>
      <c r="D24" s="3"/>
      <c r="E24" s="3">
        <f t="shared" si="7"/>
        <v>0</v>
      </c>
      <c r="F24" s="3">
        <f t="shared" si="8"/>
        <v>0</v>
      </c>
      <c r="G24" s="23">
        <f>IF(PĀRBAUDE!$B$5="NĒ",ROUND(F24*M24,2),0)</f>
        <v>0</v>
      </c>
      <c r="H24" s="4">
        <f t="shared" si="0"/>
        <v>0</v>
      </c>
      <c r="I24" s="3"/>
      <c r="J24" s="3">
        <f>IF(PĀRBAUDE!$B$5="JĀ",ROUND(F24*M24,2),0)+ROUND(I24*M24,2)</f>
        <v>0</v>
      </c>
      <c r="K24" s="36"/>
      <c r="L24" s="11"/>
      <c r="M24" s="28">
        <v>0.21</v>
      </c>
    </row>
    <row r="25" spans="1:13" x14ac:dyDescent="0.2">
      <c r="A25" s="13" t="s">
        <v>13</v>
      </c>
      <c r="B25" s="13" t="s">
        <v>13</v>
      </c>
      <c r="C25" s="21"/>
      <c r="D25" s="3"/>
      <c r="E25" s="3">
        <f t="shared" si="7"/>
        <v>0</v>
      </c>
      <c r="F25" s="3">
        <f t="shared" si="8"/>
        <v>0</v>
      </c>
      <c r="G25" s="23">
        <f>IF(PĀRBAUDE!$B$5="NĒ",ROUND(F25*M25,2),0)</f>
        <v>0</v>
      </c>
      <c r="H25" s="4">
        <f t="shared" si="0"/>
        <v>0</v>
      </c>
      <c r="I25" s="3"/>
      <c r="J25" s="3">
        <f>IF(PĀRBAUDE!$B$5="JĀ",ROUND(F25*M25,2),0)+ROUND(I25*M25,2)</f>
        <v>0</v>
      </c>
      <c r="K25" s="36"/>
      <c r="L25" s="11"/>
      <c r="M25" s="28">
        <v>0.21</v>
      </c>
    </row>
    <row r="26" spans="1:13" x14ac:dyDescent="0.2">
      <c r="A26" s="14" t="s">
        <v>41</v>
      </c>
      <c r="B26" s="14"/>
      <c r="C26" s="22"/>
      <c r="D26" s="15"/>
      <c r="E26" s="15">
        <f>SUM(E27:E31)</f>
        <v>0</v>
      </c>
      <c r="F26" s="15">
        <f>SUM(F27:F31)</f>
        <v>0</v>
      </c>
      <c r="G26" s="15">
        <f>SUM(G27:G31)</f>
        <v>0</v>
      </c>
      <c r="H26" s="16">
        <f t="shared" si="0"/>
        <v>0</v>
      </c>
      <c r="I26" s="15">
        <f>SUM(I27:I31)</f>
        <v>0</v>
      </c>
      <c r="J26" s="15">
        <f>SUM(J27:J31)</f>
        <v>0</v>
      </c>
      <c r="K26" s="36"/>
      <c r="L26" s="12"/>
    </row>
    <row r="27" spans="1:13" x14ac:dyDescent="0.2">
      <c r="A27" s="13" t="s">
        <v>13</v>
      </c>
      <c r="B27" s="13" t="s">
        <v>13</v>
      </c>
      <c r="C27" s="21"/>
      <c r="D27" s="3"/>
      <c r="E27" s="3">
        <f t="shared" ref="E27:E31" si="9">ROUND(C27*D27,2)</f>
        <v>0</v>
      </c>
      <c r="F27" s="3">
        <f t="shared" ref="F27:F31" si="10">ROUND(E27/(1+M27),2)-I27</f>
        <v>0</v>
      </c>
      <c r="G27" s="23">
        <f>IF(PĀRBAUDE!$B$5="NĒ",ROUND(F27*M27,2),0)</f>
        <v>0</v>
      </c>
      <c r="H27" s="4">
        <f t="shared" si="0"/>
        <v>0</v>
      </c>
      <c r="I27" s="3"/>
      <c r="J27" s="3">
        <f>IF(PĀRBAUDE!$B$5="JĀ",ROUND(F27*M27,2),0)+ROUND(I27*M27,2)</f>
        <v>0</v>
      </c>
      <c r="K27" s="36"/>
      <c r="L27" s="11"/>
      <c r="M27" s="28">
        <v>0.21</v>
      </c>
    </row>
    <row r="28" spans="1:13" x14ac:dyDescent="0.2">
      <c r="A28" s="13" t="s">
        <v>13</v>
      </c>
      <c r="B28" s="13" t="s">
        <v>13</v>
      </c>
      <c r="C28" s="21"/>
      <c r="D28" s="3"/>
      <c r="E28" s="3">
        <f t="shared" si="9"/>
        <v>0</v>
      </c>
      <c r="F28" s="3">
        <f t="shared" si="10"/>
        <v>0</v>
      </c>
      <c r="G28" s="23">
        <f>IF(PĀRBAUDE!$B$5="NĒ",ROUND(F28*M28,2),0)</f>
        <v>0</v>
      </c>
      <c r="H28" s="4">
        <f t="shared" si="0"/>
        <v>0</v>
      </c>
      <c r="I28" s="3"/>
      <c r="J28" s="3">
        <f>IF(PĀRBAUDE!$B$5="JĀ",ROUND(F28*M28,2),0)+ROUND(I28*M28,2)</f>
        <v>0</v>
      </c>
      <c r="K28" s="36"/>
      <c r="L28" s="11"/>
      <c r="M28" s="28">
        <v>0.21</v>
      </c>
    </row>
    <row r="29" spans="1:13" x14ac:dyDescent="0.2">
      <c r="A29" s="13" t="s">
        <v>13</v>
      </c>
      <c r="B29" s="13" t="s">
        <v>13</v>
      </c>
      <c r="C29" s="21"/>
      <c r="D29" s="3"/>
      <c r="E29" s="3">
        <f t="shared" si="9"/>
        <v>0</v>
      </c>
      <c r="F29" s="3">
        <f t="shared" si="10"/>
        <v>0</v>
      </c>
      <c r="G29" s="23">
        <f>IF(PĀRBAUDE!$B$5="NĒ",ROUND(F29*M29,2),0)</f>
        <v>0</v>
      </c>
      <c r="H29" s="4">
        <f t="shared" si="0"/>
        <v>0</v>
      </c>
      <c r="I29" s="3"/>
      <c r="J29" s="3">
        <f>IF(PĀRBAUDE!$B$5="JĀ",ROUND(F29*M29,2),0)+ROUND(I29*M29,2)</f>
        <v>0</v>
      </c>
      <c r="K29" s="36"/>
      <c r="L29" s="11"/>
      <c r="M29" s="28">
        <v>0.21</v>
      </c>
    </row>
    <row r="30" spans="1:13" x14ac:dyDescent="0.2">
      <c r="A30" s="13" t="s">
        <v>13</v>
      </c>
      <c r="B30" s="13" t="s">
        <v>13</v>
      </c>
      <c r="C30" s="21"/>
      <c r="D30" s="3"/>
      <c r="E30" s="3">
        <f t="shared" si="9"/>
        <v>0</v>
      </c>
      <c r="F30" s="3">
        <f t="shared" si="10"/>
        <v>0</v>
      </c>
      <c r="G30" s="23">
        <f>IF(PĀRBAUDE!$B$5="NĒ",ROUND(F30*M30,2),0)</f>
        <v>0</v>
      </c>
      <c r="H30" s="4">
        <f t="shared" si="0"/>
        <v>0</v>
      </c>
      <c r="I30" s="3"/>
      <c r="J30" s="3">
        <f>IF(PĀRBAUDE!$B$5="JĀ",ROUND(F30*M30,2),0)+ROUND(I30*M30,2)</f>
        <v>0</v>
      </c>
      <c r="K30" s="36"/>
      <c r="L30" s="11"/>
      <c r="M30" s="28">
        <v>0.21</v>
      </c>
    </row>
    <row r="31" spans="1:13" x14ac:dyDescent="0.2">
      <c r="A31" s="13" t="s">
        <v>13</v>
      </c>
      <c r="B31" s="13" t="s">
        <v>13</v>
      </c>
      <c r="C31" s="21"/>
      <c r="D31" s="3"/>
      <c r="E31" s="3">
        <f t="shared" si="9"/>
        <v>0</v>
      </c>
      <c r="F31" s="3">
        <f t="shared" si="10"/>
        <v>0</v>
      </c>
      <c r="G31" s="23">
        <f>IF(PĀRBAUDE!$B$5="NĒ",ROUND(F31*M31,2),0)</f>
        <v>0</v>
      </c>
      <c r="H31" s="4">
        <f t="shared" si="0"/>
        <v>0</v>
      </c>
      <c r="I31" s="3"/>
      <c r="J31" s="3">
        <f>IF(PĀRBAUDE!$B$5="JĀ",ROUND(F31*M31,2),0)+ROUND(I31*M31,2)</f>
        <v>0</v>
      </c>
      <c r="K31" s="36"/>
      <c r="L31" s="11"/>
      <c r="M31" s="28">
        <v>0.21</v>
      </c>
    </row>
    <row r="32" spans="1:13" x14ac:dyDescent="0.2">
      <c r="A32" s="20" t="s">
        <v>42</v>
      </c>
      <c r="B32" s="20"/>
      <c r="C32" s="22"/>
      <c r="D32" s="15"/>
      <c r="E32" s="15">
        <f>SUM(E33:E37)</f>
        <v>0</v>
      </c>
      <c r="F32" s="15">
        <f>SUM(F33:F37)</f>
        <v>0</v>
      </c>
      <c r="G32" s="15">
        <f>SUM(G33:G37)</f>
        <v>0</v>
      </c>
      <c r="H32" s="16">
        <f t="shared" si="0"/>
        <v>0</v>
      </c>
      <c r="I32" s="15">
        <f>SUM(I33:I37)</f>
        <v>0</v>
      </c>
      <c r="J32" s="15">
        <f>SUM(J33:J37)</f>
        <v>0</v>
      </c>
      <c r="K32" s="36"/>
      <c r="L32" s="12"/>
    </row>
    <row r="33" spans="1:13" x14ac:dyDescent="0.2">
      <c r="A33" s="13" t="s">
        <v>13</v>
      </c>
      <c r="B33" s="13" t="s">
        <v>13</v>
      </c>
      <c r="C33" s="21"/>
      <c r="D33" s="3"/>
      <c r="E33" s="3">
        <f t="shared" ref="E33:E43" si="11">ROUND(C33*D33,2)</f>
        <v>0</v>
      </c>
      <c r="F33" s="3">
        <f t="shared" ref="F33:F37" si="12">ROUND(E33/(1+M33),2)-I33</f>
        <v>0</v>
      </c>
      <c r="G33" s="23">
        <f>IF(PĀRBAUDE!$B$5="NĒ",ROUND(F33*M33,2),0)</f>
        <v>0</v>
      </c>
      <c r="H33" s="4">
        <f t="shared" si="0"/>
        <v>0</v>
      </c>
      <c r="I33" s="3"/>
      <c r="J33" s="3">
        <f>IF(PĀRBAUDE!$B$5="JĀ",ROUND(F33*M33,2),0)+ROUND(I33*M33,2)</f>
        <v>0</v>
      </c>
      <c r="K33" s="35">
        <f t="shared" ref="K33:K37" si="13">(F33+G33)*L33</f>
        <v>0</v>
      </c>
      <c r="L33" s="28">
        <v>0</v>
      </c>
      <c r="M33" s="28">
        <v>0.21</v>
      </c>
    </row>
    <row r="34" spans="1:13" x14ac:dyDescent="0.2">
      <c r="A34" s="13" t="s">
        <v>13</v>
      </c>
      <c r="B34" s="13" t="s">
        <v>13</v>
      </c>
      <c r="C34" s="21"/>
      <c r="D34" s="3"/>
      <c r="E34" s="3">
        <f t="shared" si="11"/>
        <v>0</v>
      </c>
      <c r="F34" s="3">
        <f t="shared" si="12"/>
        <v>0</v>
      </c>
      <c r="G34" s="23">
        <f>IF(PĀRBAUDE!$B$5="NĒ",ROUND(F34*M34,2),0)</f>
        <v>0</v>
      </c>
      <c r="H34" s="4">
        <f t="shared" si="0"/>
        <v>0</v>
      </c>
      <c r="I34" s="3"/>
      <c r="J34" s="3">
        <f>IF(PĀRBAUDE!$B$5="JĀ",ROUND(F34*M34,2),0)+ROUND(I34*M34,2)</f>
        <v>0</v>
      </c>
      <c r="K34" s="35">
        <f t="shared" si="13"/>
        <v>0</v>
      </c>
      <c r="L34" s="28">
        <v>0</v>
      </c>
      <c r="M34" s="28">
        <v>0.21</v>
      </c>
    </row>
    <row r="35" spans="1:13" x14ac:dyDescent="0.2">
      <c r="A35" s="13" t="s">
        <v>13</v>
      </c>
      <c r="B35" s="13" t="s">
        <v>13</v>
      </c>
      <c r="C35" s="21"/>
      <c r="D35" s="3"/>
      <c r="E35" s="3">
        <f t="shared" si="11"/>
        <v>0</v>
      </c>
      <c r="F35" s="3">
        <f t="shared" si="12"/>
        <v>0</v>
      </c>
      <c r="G35" s="23">
        <f>IF(PĀRBAUDE!$B$5="NĒ",ROUND(F35*M35,2),0)</f>
        <v>0</v>
      </c>
      <c r="H35" s="4">
        <f t="shared" si="0"/>
        <v>0</v>
      </c>
      <c r="I35" s="3"/>
      <c r="J35" s="3">
        <f>IF(PĀRBAUDE!$B$5="JĀ",ROUND(F35*M35,2),0)+ROUND(I35*M35,2)</f>
        <v>0</v>
      </c>
      <c r="K35" s="35">
        <f t="shared" si="13"/>
        <v>0</v>
      </c>
      <c r="L35" s="28">
        <v>0</v>
      </c>
      <c r="M35" s="28">
        <v>0.21</v>
      </c>
    </row>
    <row r="36" spans="1:13" x14ac:dyDescent="0.2">
      <c r="A36" s="13" t="s">
        <v>13</v>
      </c>
      <c r="B36" s="13" t="s">
        <v>13</v>
      </c>
      <c r="C36" s="21"/>
      <c r="D36" s="3"/>
      <c r="E36" s="3">
        <f t="shared" si="11"/>
        <v>0</v>
      </c>
      <c r="F36" s="3">
        <f t="shared" si="12"/>
        <v>0</v>
      </c>
      <c r="G36" s="23">
        <f>IF(PĀRBAUDE!$B$5="NĒ",ROUND(F36*M36,2),0)</f>
        <v>0</v>
      </c>
      <c r="H36" s="4">
        <f t="shared" si="0"/>
        <v>0</v>
      </c>
      <c r="I36" s="3"/>
      <c r="J36" s="3">
        <f>IF(PĀRBAUDE!$B$5="JĀ",ROUND(F36*M36,2),0)+ROUND(I36*M36,2)</f>
        <v>0</v>
      </c>
      <c r="K36" s="35">
        <f t="shared" si="13"/>
        <v>0</v>
      </c>
      <c r="L36" s="28">
        <v>0</v>
      </c>
      <c r="M36" s="28">
        <v>0.21</v>
      </c>
    </row>
    <row r="37" spans="1:13" x14ac:dyDescent="0.2">
      <c r="A37" s="13" t="s">
        <v>13</v>
      </c>
      <c r="B37" s="13" t="s">
        <v>13</v>
      </c>
      <c r="C37" s="21"/>
      <c r="D37" s="3"/>
      <c r="E37" s="3">
        <f t="shared" si="11"/>
        <v>0</v>
      </c>
      <c r="F37" s="3">
        <f t="shared" si="12"/>
        <v>0</v>
      </c>
      <c r="G37" s="23">
        <f>IF(PĀRBAUDE!$B$5="NĒ",ROUND(F37*M37,2),0)</f>
        <v>0</v>
      </c>
      <c r="H37" s="4">
        <f t="shared" si="0"/>
        <v>0</v>
      </c>
      <c r="I37" s="3"/>
      <c r="J37" s="3">
        <f>IF(PĀRBAUDE!$B$5="JĀ",ROUND(F37*M37,2),0)+ROUND(I37*M37,2)</f>
        <v>0</v>
      </c>
      <c r="K37" s="35">
        <f t="shared" si="13"/>
        <v>0</v>
      </c>
      <c r="L37" s="28">
        <v>0</v>
      </c>
      <c r="M37" s="28">
        <v>0.21</v>
      </c>
    </row>
    <row r="38" spans="1:13" x14ac:dyDescent="0.2">
      <c r="A38" s="14" t="s">
        <v>43</v>
      </c>
      <c r="B38" s="14"/>
      <c r="C38" s="22"/>
      <c r="D38" s="15"/>
      <c r="E38" s="15">
        <f>SUM(E39:E43)</f>
        <v>0</v>
      </c>
      <c r="F38" s="15">
        <f>SUM(F39:F43)</f>
        <v>0</v>
      </c>
      <c r="G38" s="15">
        <f>SUM(G39:G43)</f>
        <v>0</v>
      </c>
      <c r="H38" s="16">
        <f t="shared" si="0"/>
        <v>0</v>
      </c>
      <c r="I38" s="15">
        <f>SUM(I39:I43)</f>
        <v>0</v>
      </c>
      <c r="J38" s="15">
        <f>SUM(J39:J43)</f>
        <v>0</v>
      </c>
      <c r="K38" s="36"/>
      <c r="L38" s="12"/>
    </row>
    <row r="39" spans="1:13" x14ac:dyDescent="0.2">
      <c r="A39" s="13" t="s">
        <v>13</v>
      </c>
      <c r="B39" s="13" t="s">
        <v>13</v>
      </c>
      <c r="C39" s="21"/>
      <c r="D39" s="3"/>
      <c r="E39" s="3">
        <f t="shared" si="11"/>
        <v>0</v>
      </c>
      <c r="F39" s="3">
        <f t="shared" ref="F39:F43" si="14">ROUND(E39/(1+M39),2)-I39</f>
        <v>0</v>
      </c>
      <c r="G39" s="23">
        <f>IF(PĀRBAUDE!$B$5="NĒ",ROUND(F39*M39,2),0)</f>
        <v>0</v>
      </c>
      <c r="H39" s="4">
        <f t="shared" si="0"/>
        <v>0</v>
      </c>
      <c r="I39" s="3"/>
      <c r="J39" s="3">
        <f>IF(PĀRBAUDE!$B$5="JĀ",ROUND(F39*M39,2),0)+ROUND(I39*M39,2)</f>
        <v>0</v>
      </c>
      <c r="K39" s="36"/>
      <c r="L39" s="11"/>
      <c r="M39" s="28">
        <v>0.21</v>
      </c>
    </row>
    <row r="40" spans="1:13" x14ac:dyDescent="0.2">
      <c r="A40" s="13" t="s">
        <v>13</v>
      </c>
      <c r="B40" s="13" t="s">
        <v>13</v>
      </c>
      <c r="C40" s="21"/>
      <c r="D40" s="3"/>
      <c r="E40" s="3">
        <f t="shared" si="11"/>
        <v>0</v>
      </c>
      <c r="F40" s="3">
        <f t="shared" si="14"/>
        <v>0</v>
      </c>
      <c r="G40" s="23">
        <f>IF(PĀRBAUDE!$B$5="NĒ",ROUND(F40*M40,2),0)</f>
        <v>0</v>
      </c>
      <c r="H40" s="4">
        <f t="shared" si="0"/>
        <v>0</v>
      </c>
      <c r="I40" s="3"/>
      <c r="J40" s="3">
        <f>IF(PĀRBAUDE!$B$5="JĀ",ROUND(F40*M40,2),0)+ROUND(I40*M40,2)</f>
        <v>0</v>
      </c>
      <c r="K40" s="36"/>
      <c r="L40" s="11"/>
      <c r="M40" s="28">
        <v>0.21</v>
      </c>
    </row>
    <row r="41" spans="1:13" x14ac:dyDescent="0.2">
      <c r="A41" s="13" t="s">
        <v>13</v>
      </c>
      <c r="B41" s="13" t="s">
        <v>13</v>
      </c>
      <c r="C41" s="21"/>
      <c r="D41" s="3"/>
      <c r="E41" s="3">
        <f t="shared" si="11"/>
        <v>0</v>
      </c>
      <c r="F41" s="3">
        <f t="shared" si="14"/>
        <v>0</v>
      </c>
      <c r="G41" s="23">
        <f>IF(PĀRBAUDE!$B$5="NĒ",ROUND(F41*M41,2),0)</f>
        <v>0</v>
      </c>
      <c r="H41" s="4">
        <f t="shared" si="0"/>
        <v>0</v>
      </c>
      <c r="I41" s="3"/>
      <c r="J41" s="3">
        <f>IF(PĀRBAUDE!$B$5="JĀ",ROUND(F41*M41,2),0)+ROUND(I41*M41,2)</f>
        <v>0</v>
      </c>
      <c r="K41" s="36"/>
      <c r="L41" s="11"/>
      <c r="M41" s="28">
        <v>0.21</v>
      </c>
    </row>
    <row r="42" spans="1:13" x14ac:dyDescent="0.2">
      <c r="A42" s="13" t="s">
        <v>13</v>
      </c>
      <c r="B42" s="13" t="s">
        <v>13</v>
      </c>
      <c r="C42" s="21"/>
      <c r="D42" s="3"/>
      <c r="E42" s="3">
        <f t="shared" si="11"/>
        <v>0</v>
      </c>
      <c r="F42" s="3">
        <f t="shared" si="14"/>
        <v>0</v>
      </c>
      <c r="G42" s="23">
        <f>IF(PĀRBAUDE!$B$5="NĒ",ROUND(F42*M42,2),0)</f>
        <v>0</v>
      </c>
      <c r="H42" s="4">
        <f t="shared" si="0"/>
        <v>0</v>
      </c>
      <c r="I42" s="3"/>
      <c r="J42" s="3">
        <f>IF(PĀRBAUDE!$B$5="JĀ",ROUND(F42*M42,2),0)+ROUND(I42*M42,2)</f>
        <v>0</v>
      </c>
      <c r="K42" s="36"/>
      <c r="L42" s="11"/>
      <c r="M42" s="28">
        <v>0.21</v>
      </c>
    </row>
    <row r="43" spans="1:13" x14ac:dyDescent="0.2">
      <c r="A43" s="13" t="s">
        <v>13</v>
      </c>
      <c r="B43" s="13" t="s">
        <v>13</v>
      </c>
      <c r="C43" s="21"/>
      <c r="D43" s="3"/>
      <c r="E43" s="3">
        <f t="shared" si="11"/>
        <v>0</v>
      </c>
      <c r="F43" s="3">
        <f t="shared" si="14"/>
        <v>0</v>
      </c>
      <c r="G43" s="23">
        <f>IF(PĀRBAUDE!$B$5="NĒ",ROUND(F43*M43,2),0)</f>
        <v>0</v>
      </c>
      <c r="H43" s="4">
        <f t="shared" si="0"/>
        <v>0</v>
      </c>
      <c r="I43" s="3"/>
      <c r="J43" s="3">
        <f>IF(PĀRBAUDE!$B$5="JĀ",ROUND(F43*M43,2),0)+ROUND(I43*M43,2)</f>
        <v>0</v>
      </c>
      <c r="K43" s="36"/>
      <c r="L43" s="11"/>
      <c r="M43" s="28">
        <v>0.21</v>
      </c>
    </row>
    <row r="44" spans="1:13" x14ac:dyDescent="0.2">
      <c r="A44" s="14" t="s">
        <v>44</v>
      </c>
      <c r="B44" s="14"/>
      <c r="C44" s="22"/>
      <c r="D44" s="15"/>
      <c r="E44" s="15">
        <f>SUM(E45:E46)</f>
        <v>0</v>
      </c>
      <c r="F44" s="15">
        <f>SUM(F45:F46)</f>
        <v>0</v>
      </c>
      <c r="G44" s="15">
        <f>SUM(G45:G46)</f>
        <v>0</v>
      </c>
      <c r="H44" s="16">
        <f t="shared" si="0"/>
        <v>0</v>
      </c>
      <c r="I44" s="15">
        <f>SUM(I45:I46)</f>
        <v>0</v>
      </c>
      <c r="J44" s="15">
        <f>SUM(J45:J46)</f>
        <v>0</v>
      </c>
      <c r="K44" s="36"/>
      <c r="L44" s="12"/>
    </row>
    <row r="45" spans="1:13" x14ac:dyDescent="0.2">
      <c r="A45" s="13" t="s">
        <v>45</v>
      </c>
      <c r="B45" s="13" t="s">
        <v>47</v>
      </c>
      <c r="C45" s="21"/>
      <c r="D45" s="3"/>
      <c r="E45" s="3">
        <f t="shared" ref="E45:E46" si="15">ROUND(C45*D45,2)</f>
        <v>0</v>
      </c>
      <c r="F45" s="3">
        <f t="shared" ref="F45" si="16">E45-I45</f>
        <v>0</v>
      </c>
      <c r="G45" s="23">
        <f>IF(PĀRBAUDE!$B$5="NĒ",ROUND(F45*M45,2),0)</f>
        <v>0</v>
      </c>
      <c r="H45" s="4">
        <f t="shared" si="0"/>
        <v>0</v>
      </c>
      <c r="I45" s="3"/>
      <c r="J45" s="3">
        <f>IF(PĀRBAUDE!$B$5="JĀ",ROUND(F45*M45,2),0)+ROUND(I45*M45,2)</f>
        <v>0</v>
      </c>
      <c r="K45" s="35">
        <f t="shared" ref="K45:K46" si="17">(F45+G45)*L45</f>
        <v>0</v>
      </c>
      <c r="L45" s="28">
        <v>0</v>
      </c>
    </row>
    <row r="46" spans="1:13" x14ac:dyDescent="0.2">
      <c r="A46" s="13" t="s">
        <v>46</v>
      </c>
      <c r="B46" s="13" t="s">
        <v>48</v>
      </c>
      <c r="C46" s="21"/>
      <c r="D46" s="3"/>
      <c r="E46" s="3">
        <f t="shared" si="15"/>
        <v>0</v>
      </c>
      <c r="F46" s="3">
        <f>ROUND(E46/(1+M46),2)-I46</f>
        <v>0</v>
      </c>
      <c r="G46" s="23">
        <f>IF(PĀRBAUDE!$B$5="NĒ",ROUND(F46*M46,2),0)</f>
        <v>0</v>
      </c>
      <c r="H46" s="4">
        <f t="shared" si="0"/>
        <v>0</v>
      </c>
      <c r="I46" s="3"/>
      <c r="J46" s="3">
        <f>IF(PĀRBAUDE!$B$5="JĀ",ROUND(F46*M46,2),0)+ROUND(I46*M46,2)</f>
        <v>0</v>
      </c>
      <c r="K46" s="35">
        <f t="shared" si="17"/>
        <v>0</v>
      </c>
      <c r="L46" s="28">
        <v>0</v>
      </c>
      <c r="M46" s="28">
        <v>0.21</v>
      </c>
    </row>
    <row r="47" spans="1:13" x14ac:dyDescent="0.2">
      <c r="A47" s="19" t="s">
        <v>9</v>
      </c>
      <c r="B47" s="19" t="s">
        <v>9</v>
      </c>
      <c r="C47" s="17">
        <f>C5+C8+C14+C20+C26+C32+C38+C44</f>
        <v>0</v>
      </c>
      <c r="D47" s="17">
        <f>D5+D8+D14+D20+D26+D32+D38+D44</f>
        <v>0</v>
      </c>
      <c r="E47" s="17">
        <f>E5+E8+E14+E20+E26+E32+E38+E44</f>
        <v>0</v>
      </c>
      <c r="F47" s="17">
        <f>F5+F8+F14+F20+F26+F32+F38+F44</f>
        <v>0</v>
      </c>
      <c r="G47" s="17">
        <f>G5+G8+G14+G20+G26+G32+G38+G44</f>
        <v>0</v>
      </c>
      <c r="H47" s="18">
        <f t="shared" si="0"/>
        <v>0</v>
      </c>
      <c r="I47" s="17">
        <f>I5+I8+I14+I20+I26+I32+I38+I44</f>
        <v>0</v>
      </c>
      <c r="J47" s="17">
        <f>J5+J8+J14+J20+J26+J32+J38+J44</f>
        <v>0</v>
      </c>
      <c r="K47" s="35">
        <f>SUM(K6:K46)</f>
        <v>0</v>
      </c>
    </row>
  </sheetData>
  <mergeCells count="8">
    <mergeCell ref="D2:D4"/>
    <mergeCell ref="A2:A4"/>
    <mergeCell ref="F3:H3"/>
    <mergeCell ref="E2:E4"/>
    <mergeCell ref="F2:J2"/>
    <mergeCell ref="B2:B4"/>
    <mergeCell ref="C2:C4"/>
    <mergeCell ref="I3:J3"/>
  </mergeCells>
  <conditionalFormatting sqref="A6:B7">
    <cfRule type="cellIs" dxfId="30" priority="79" operator="equal">
      <formula>".."</formula>
    </cfRule>
  </conditionalFormatting>
  <conditionalFormatting sqref="A9:B13">
    <cfRule type="cellIs" dxfId="29" priority="77" operator="equal">
      <formula>".."</formula>
    </cfRule>
  </conditionalFormatting>
  <conditionalFormatting sqref="A15:B19">
    <cfRule type="cellIs" dxfId="28" priority="75" operator="equal">
      <formula>".."</formula>
    </cfRule>
  </conditionalFormatting>
  <conditionalFormatting sqref="A21:B25">
    <cfRule type="cellIs" dxfId="27" priority="73" operator="equal">
      <formula>".."</formula>
    </cfRule>
  </conditionalFormatting>
  <conditionalFormatting sqref="A27:B31">
    <cfRule type="cellIs" dxfId="26" priority="71" operator="equal">
      <formula>".."</formula>
    </cfRule>
  </conditionalFormatting>
  <conditionalFormatting sqref="A33:B37">
    <cfRule type="cellIs" dxfId="25" priority="69" operator="equal">
      <formula>".."</formula>
    </cfRule>
  </conditionalFormatting>
  <conditionalFormatting sqref="A39:B43">
    <cfRule type="cellIs" dxfId="24" priority="67" operator="equal">
      <formula>".."</formula>
    </cfRule>
  </conditionalFormatting>
  <conditionalFormatting sqref="A45:B46">
    <cfRule type="cellIs" dxfId="23" priority="65" operator="equal">
      <formula>".."</formula>
    </cfRule>
  </conditionalFormatting>
  <conditionalFormatting sqref="C6:D7">
    <cfRule type="cellIs" dxfId="22" priority="41" operator="equal">
      <formula>""</formula>
    </cfRule>
  </conditionalFormatting>
  <conditionalFormatting sqref="C9:D13">
    <cfRule type="cellIs" dxfId="21" priority="22" operator="equal">
      <formula>""</formula>
    </cfRule>
  </conditionalFormatting>
  <conditionalFormatting sqref="C15:D19">
    <cfRule type="cellIs" dxfId="20" priority="39" operator="equal">
      <formula>""</formula>
    </cfRule>
  </conditionalFormatting>
  <conditionalFormatting sqref="C21:D25">
    <cfRule type="cellIs" dxfId="19" priority="38" operator="equal">
      <formula>""</formula>
    </cfRule>
  </conditionalFormatting>
  <conditionalFormatting sqref="C27:D31">
    <cfRule type="cellIs" dxfId="18" priority="37" operator="equal">
      <formula>""</formula>
    </cfRule>
  </conditionalFormatting>
  <conditionalFormatting sqref="C33:D37">
    <cfRule type="cellIs" dxfId="17" priority="36" operator="equal">
      <formula>""</formula>
    </cfRule>
  </conditionalFormatting>
  <conditionalFormatting sqref="C39:D43">
    <cfRule type="cellIs" dxfId="16" priority="35" operator="equal">
      <formula>""</formula>
    </cfRule>
  </conditionalFormatting>
  <conditionalFormatting sqref="C45:D46">
    <cfRule type="cellIs" dxfId="15" priority="34" operator="equal">
      <formula>""</formula>
    </cfRule>
  </conditionalFormatting>
  <conditionalFormatting sqref="F9:F13">
    <cfRule type="cellIs" dxfId="14" priority="13" operator="lessThan">
      <formula>0</formula>
    </cfRule>
  </conditionalFormatting>
  <conditionalFormatting sqref="F15:F19">
    <cfRule type="cellIs" dxfId="13" priority="6" operator="lessThan">
      <formula>0</formula>
    </cfRule>
  </conditionalFormatting>
  <conditionalFormatting sqref="F21:F25">
    <cfRule type="cellIs" dxfId="12" priority="5" operator="lessThan">
      <formula>0</formula>
    </cfRule>
  </conditionalFormatting>
  <conditionalFormatting sqref="F27:F31">
    <cfRule type="cellIs" dxfId="11" priority="4" operator="lessThan">
      <formula>0</formula>
    </cfRule>
  </conditionalFormatting>
  <conditionalFormatting sqref="F33:F37">
    <cfRule type="cellIs" dxfId="10" priority="3" operator="lessThan">
      <formula>0</formula>
    </cfRule>
  </conditionalFormatting>
  <conditionalFormatting sqref="F39:F43">
    <cfRule type="cellIs" dxfId="9" priority="2" operator="lessThan">
      <formula>0</formula>
    </cfRule>
  </conditionalFormatting>
  <conditionalFormatting sqref="F45:F46">
    <cfRule type="cellIs" dxfId="8" priority="1" operator="lessThan">
      <formula>0</formula>
    </cfRule>
  </conditionalFormatting>
  <conditionalFormatting sqref="I6:I7">
    <cfRule type="cellIs" dxfId="7" priority="21" operator="equal">
      <formula>""</formula>
    </cfRule>
  </conditionalFormatting>
  <conditionalFormatting sqref="I9:I13">
    <cfRule type="cellIs" dxfId="6" priority="20" operator="equal">
      <formula>""</formula>
    </cfRule>
  </conditionalFormatting>
  <conditionalFormatting sqref="I15:I19">
    <cfRule type="cellIs" dxfId="5" priority="19" operator="equal">
      <formula>""</formula>
    </cfRule>
  </conditionalFormatting>
  <conditionalFormatting sqref="I21:I25">
    <cfRule type="cellIs" dxfId="4" priority="18" operator="equal">
      <formula>""</formula>
    </cfRule>
  </conditionalFormatting>
  <conditionalFormatting sqref="I27:I31">
    <cfRule type="cellIs" dxfId="3" priority="17" operator="equal">
      <formula>""</formula>
    </cfRule>
  </conditionalFormatting>
  <conditionalFormatting sqref="I33:I37">
    <cfRule type="cellIs" dxfId="2" priority="16" operator="equal">
      <formula>""</formula>
    </cfRule>
  </conditionalFormatting>
  <conditionalFormatting sqref="I39:I43">
    <cfRule type="cellIs" dxfId="1" priority="15" operator="equal">
      <formula>""</formula>
    </cfRule>
  </conditionalFormatting>
  <conditionalFormatting sqref="I45:I46">
    <cfRule type="cellIs" dxfId="0" priority="14" operator="equal">
      <formula>""</formula>
    </cfRule>
  </conditionalFormatting>
  <printOptions horizontalCentered="1"/>
  <pageMargins left="0.39370078740157483" right="0.39370078740157483" top="0.78740157480314965" bottom="0.78740157480314965" header="0.39370078740157483" footer="0.19685039370078741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PĀRBAUDE</vt:lpstr>
      <vt:lpstr>6.1. tabula</vt:lpstr>
      <vt:lpstr>6.2. tabula</vt:lpstr>
      <vt:lpstr>'6.1. tabula'!Print_Area</vt:lpstr>
      <vt:lpstr>'6.2. tabula'!Print_Area</vt:lpstr>
      <vt:lpstr>'6.2. tabula'!Print_Titles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Kārkliņš</dc:creator>
  <cp:lastModifiedBy>Gints Kārkliņš</cp:lastModifiedBy>
  <cp:lastPrinted>2016-03-01T14:20:19Z</cp:lastPrinted>
  <dcterms:created xsi:type="dcterms:W3CDTF">2013-04-26T16:05:37Z</dcterms:created>
  <dcterms:modified xsi:type="dcterms:W3CDTF">2025-07-01T13:20:42Z</dcterms:modified>
</cp:coreProperties>
</file>